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32" windowWidth="19812" windowHeight="7656" activeTab="0"/>
  </bookViews>
  <sheets>
    <sheet name="Приложение 1. Доходы" sheetId="1" r:id="rId1"/>
    <sheet name="Приложение 2. Источники ФДБ." sheetId="2" r:id="rId2"/>
    <sheet name="Приложение 3. Нормативы доходов" sheetId="3" r:id="rId3"/>
    <sheet name="Пиложение 4. ГАДБ" sheetId="4" r:id="rId4"/>
    <sheet name="Приложение 5. ГАИФЦ" sheetId="5" r:id="rId5"/>
    <sheet name="Приложение 6. МБТ получаемые." sheetId="6" r:id="rId6"/>
    <sheet name="Приложение 7.МБТ предоставляемы" sheetId="7" r:id="rId7"/>
    <sheet name="Приложение 8. Публичные НО" sheetId="8" r:id="rId8"/>
    <sheet name="Приложение 9. Ведомств. структ" sheetId="9" r:id="rId9"/>
    <sheet name="Приложение 10. Раздел-подр." sheetId="10" r:id="rId10"/>
    <sheet name="Приложение 11. Прогр и непрогр" sheetId="11" r:id="rId11"/>
  </sheets>
  <definedNames/>
  <calcPr fullCalcOnLoad="1"/>
</workbook>
</file>

<file path=xl/sharedStrings.xml><?xml version="1.0" encoding="utf-8"?>
<sst xmlns="http://schemas.openxmlformats.org/spreadsheetml/2006/main" count="2966" uniqueCount="454">
  <si>
    <t xml:space="preserve">Наименование </t>
  </si>
  <si>
    <t>Код бюджетной классификации</t>
  </si>
  <si>
    <t>ДОХОДЫ, ВСЕГО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</si>
  <si>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</si>
  <si>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</si>
  <si>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</si>
  <si>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</si>
  <si>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</si>
  <si>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</si>
  <si>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</si>
  <si>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</si>
  <si>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</si>
  <si>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</si>
  <si>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</si>
  <si>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</si>
  <si>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</si>
  <si>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</si>
  <si>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</si>
  <si>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</si>
  <si>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</si>
  <si>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</si>
  <si>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</si>
  <si>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</si>
  <si>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</si>
  <si>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</si>
  <si>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</si>
  <si>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</si>
  <si>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</si>
  <si>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</si>
  <si>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</si>
  <si>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</si>
  <si>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</si>
  <si>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Федерации.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</si>
  <si>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</si>
  <si>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</si>
  <si>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</si>
  <si>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</si>
  <si>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</si>
  <si>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формирование муниципальных дорожных фондов.</t>
  </si>
  <si>
    <t xml:space="preserve">Субвенции бюджетам субъектов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</si>
  <si>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</si>
  <si>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</si>
  <si>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</si>
  <si>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</si>
  <si>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</si>
  <si>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 xml:space="preserve">Приложение 1 </t>
  </si>
  <si>
    <t xml:space="preserve">к решению Совета депутатов Ивантеевского  </t>
  </si>
  <si>
    <t xml:space="preserve">                                                                                                                                                                    сельского поселения от ___________г. № ____</t>
  </si>
  <si>
    <t>Код группы, подгруппы, статьи и вида источников</t>
  </si>
  <si>
    <t>Наименование источника внутреннего финансирования дефицита бюджета</t>
  </si>
  <si>
    <t xml:space="preserve"> 01 00 00 00 00 0000 000</t>
  </si>
  <si>
    <t>Источники внутреннего финансирования дефицита бюджета поселения</t>
  </si>
  <si>
    <t xml:space="preserve"> 01 05 00 00 00 0000 000</t>
  </si>
  <si>
    <t>Изменение остатков средств на счетах по учёту средств бюджета</t>
  </si>
  <si>
    <t>01 05 02  01 00 0000 600</t>
  </si>
  <si>
    <t>Уменьшение прочих остатков денежных средств бюджетов</t>
  </si>
  <si>
    <t xml:space="preserve"> 01 05 02 01 10 0000 610</t>
  </si>
  <si>
    <t>Уменьшение прочих остатков денежных средств бюджетов поселений</t>
  </si>
  <si>
    <t xml:space="preserve">Приложение 2 </t>
  </si>
  <si>
    <t xml:space="preserve">Источники  финансирования  дефицита бюджета Ивантеевского сельского поселения </t>
  </si>
  <si>
    <t>Нормативы зачисления доходов в бюджет  Ивантеевского сельского  поселения</t>
  </si>
  <si>
    <t>Наименование дохода</t>
  </si>
  <si>
    <t>В ЧАСТИ ДОХОДОВ ОТ ИСПОЛЬЗОВАНИЯ ИМУЩЕСТВА, НАХОДЯЩЕГОСЯ В 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</si>
  <si>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</si>
  <si>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</t>
  </si>
  <si>
    <t>В ЧАСТИ ДОХОДОВ ОТ ОКАЗАНИЯ ПЛАТНЫХ РАБОТ (УСЛУГ) И КОМПЕНСАЦИИ ЗАТРАТ МУНИЦИПАЛЬНОГО ОБРАЗОВАНИЯ</t>
  </si>
  <si>
    <t>1 13 02995 10 0000 130</t>
  </si>
  <si>
    <t>Прочие доходы от компенсации затрат бюджетов сельских поселений</t>
  </si>
  <si>
    <t>В ЧАСТИ ДОХОДОВ ОТ ПРОДАЖИ МАТЕРИАЛЬНЫХ И НЕМАТЕРИАЛЬНЫХ АКТИВОВ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</si>
  <si>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</si>
  <si>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</si>
  <si>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</si>
  <si>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В ЧАСТИ ПРОЧИХ НЕНАЛОГОВЫХ ДОХОДОВ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</si>
  <si>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</si>
  <si>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</si>
  <si>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</si>
  <si>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</si>
  <si>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Норматив зачислений доходов в бюджет, %</t>
  </si>
  <si>
    <t xml:space="preserve">Приложение  3 </t>
  </si>
  <si>
    <t xml:space="preserve">Приложение  4 </t>
  </si>
  <si>
    <t>Перечень главных администраторов доходов бюджета Ивантеевского сельского поселения</t>
  </si>
  <si>
    <t>Код бюджетной классификации Российской Федерации</t>
  </si>
  <si>
    <t>Администрация Ивантеевского сельского поселения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</si>
  <si>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</si>
  <si>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</si>
  <si>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</si>
  <si>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</si>
  <si>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</si>
  <si>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</si>
  <si>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</si>
  <si>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Доходов бюджета сельского  поселения</t>
  </si>
  <si>
    <t>Главного администратора доходов</t>
  </si>
  <si>
    <t>Наименование главного администратора  доходов, видов доходов</t>
  </si>
  <si>
    <t xml:space="preserve">Приложение   5 </t>
  </si>
  <si>
    <t>Наименование</t>
  </si>
  <si>
    <t>00 00 00 00 00 0000 000</t>
  </si>
  <si>
    <t xml:space="preserve">Администрация Ивантеевского сельского поселения </t>
  </si>
  <si>
    <t>01 05 00 00 00 0000 000</t>
  </si>
  <si>
    <t>01 05 02 01 10 0000 610</t>
  </si>
  <si>
    <t>Уменьшение прочих остатков средств бюджетов сельских поселений</t>
  </si>
  <si>
    <t>Код главы</t>
  </si>
  <si>
    <t>Перечень главных администраторов источников финансирования дефицита бюджета Ивантеевского сельского поселения</t>
  </si>
  <si>
    <t>Вед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</si>
  <si>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</si>
  <si>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</si>
  <si>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</si>
  <si>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</si>
  <si>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</si>
  <si>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муниципального образования</t>
  </si>
  <si>
    <t>Расходы на обеспечение деятельности отдельных органов местного самоуправления поселения, не отнесенные к муниципальным программам Ивантеевского сельского поселения</t>
  </si>
  <si>
    <t>91 0 00 00000</t>
  </si>
  <si>
    <t>Глава Ивантеевского сельского поселения</t>
  </si>
  <si>
    <t>91 1 00 01000</t>
  </si>
  <si>
    <t>Функционирование местных администраций</t>
  </si>
  <si>
    <t>Расходы на обеспечение функций органов местного самоуправления</t>
  </si>
  <si>
    <t>91 2 00 02000</t>
  </si>
  <si>
    <t>Уплата налогов, сборов и иных платежей</t>
  </si>
  <si>
    <t>Затраты на содержание штатных единиц, осуществляющих переданные отдельные государственные полномочия области</t>
  </si>
  <si>
    <t>91 2 00 70280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</si>
  <si>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</si>
  <si>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Прочие расходы, не отнесенные к муниципальным программам Ивантеевского сельского поселения</t>
  </si>
  <si>
    <t>92 0 00 00000</t>
  </si>
  <si>
    <t>Полномочия в сфере решения вопросов местного значения</t>
  </si>
  <si>
    <t>92 9 00 00000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</si>
  <si>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</si>
  <si>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92 9 00 69999</t>
  </si>
  <si>
    <t>Межбюджетные трансферты</t>
  </si>
  <si>
    <t>Резервные фонды</t>
  </si>
  <si>
    <t>Резервный фонд органов местного самоуправления Ивантеевского сельского поселения</t>
  </si>
  <si>
    <t xml:space="preserve">92 9 00 88880 </t>
  </si>
  <si>
    <t>Резервные средства</t>
  </si>
  <si>
    <t>92 9 00 88880</t>
  </si>
  <si>
    <t>Другие общегосударственные расходы</t>
  </si>
  <si>
    <t>01 0 00 00000</t>
  </si>
  <si>
    <t>01 1 00 00000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</si>
  <si>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</si>
  <si>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92 9 00 70650</t>
  </si>
  <si>
    <t>Национальная оборона</t>
  </si>
  <si>
    <t>Мобилизационная и вневойсковая подготовка</t>
  </si>
  <si>
    <t>Мероприятия по осуществлению  первичного воинского учета на территориях, где отсутствуют военные комиссариаты</t>
  </si>
  <si>
    <t>91 2 00 51180</t>
  </si>
  <si>
    <t>Обеспечение пожарного водоснабжения</t>
  </si>
  <si>
    <t>Приобретение средств пожаротушения</t>
  </si>
  <si>
    <t>Содержание транспортного средства АРС-14</t>
  </si>
  <si>
    <t>Национальная экономика</t>
  </si>
  <si>
    <t>Дорожное хозяйство (дорожные фонды)</t>
  </si>
  <si>
    <t>02 0 00 00000</t>
  </si>
  <si>
    <t>02 1 00 00000</t>
  </si>
  <si>
    <t>Проведение инвентаризации и паспортизации автодорог</t>
  </si>
  <si>
    <t>02 1 01 00000</t>
  </si>
  <si>
    <t>02 1 01 23999</t>
  </si>
  <si>
    <t>03 0 00 00000</t>
  </si>
  <si>
    <t>03 1 00 00000</t>
  </si>
  <si>
    <t>Содержание автодорог в надлежащем состоянии, уборка мусора, чистка снега и посыпка</t>
  </si>
  <si>
    <t>03 1 01 00000</t>
  </si>
  <si>
    <t>03 1 01 23999</t>
  </si>
  <si>
    <t>04 0 00 00000</t>
  </si>
  <si>
    <t>04 1 00 00000</t>
  </si>
  <si>
    <t>Ремонт  автомобильных дорог общего пользования  местного значения,  проездов к дворовым территориям населенных пунктов  за счет средств местного бюджета</t>
  </si>
  <si>
    <t>04 1 01 23999</t>
  </si>
  <si>
    <t>Ремонт  автомобильных дорог общего пользования  местного значения,  проездов к дворовым территориям населенных пунктов за счет субсидии из областного бюджета</t>
  </si>
  <si>
    <t>04 1 02 00000</t>
  </si>
  <si>
    <t>Жилищно-коммунальное хозяйство</t>
  </si>
  <si>
    <t>Благоустройство</t>
  </si>
  <si>
    <t>05 0 00 00000</t>
  </si>
  <si>
    <t>05 1 00 00000</t>
  </si>
  <si>
    <t>05 1 01 00000</t>
  </si>
  <si>
    <t>05 1 01 23999</t>
  </si>
  <si>
    <t>Текущий ремонт и содержание сетей наружного освещения</t>
  </si>
  <si>
    <t>Электроэнергия сетей уличного освещения</t>
  </si>
  <si>
    <t>Участие в организации сбора и вывоза бытовых отходов и мусора на территории поселения</t>
  </si>
  <si>
    <t>Устройство, содержание детских и спортивных площадок</t>
  </si>
  <si>
    <t>Озеленение</t>
  </si>
  <si>
    <t>Установка указателей с названиями улиц и номерами домов</t>
  </si>
  <si>
    <t>Образование</t>
  </si>
  <si>
    <t>Полномочия  в сфере решения вопросов местного значения</t>
  </si>
  <si>
    <t>Организация и осуществление мероприятий по работе с детьми и молодежью в поселении</t>
  </si>
  <si>
    <t>92 9 00 99902</t>
  </si>
  <si>
    <t>Культура, кинематография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</si>
  <si>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</si>
  <si>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</si>
  <si>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92 9 00 99903</t>
  </si>
  <si>
    <t>Социальная политика</t>
  </si>
  <si>
    <t>Пенсионное обеспечение</t>
  </si>
  <si>
    <t>Доплаты   к пенсиям  муниципальных служащих</t>
  </si>
  <si>
    <t>92 9 00 61010</t>
  </si>
  <si>
    <t>Публичные нормативные социальные выплаты гражданам</t>
  </si>
  <si>
    <t>Физическая культура и спорт</t>
  </si>
  <si>
    <t>Физическая культура</t>
  </si>
  <si>
    <t>Обеспечение условий для развития на территории поселения физической культуры, школьного спорта и массового спорта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</si>
  <si>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</si>
  <si>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</si>
  <si>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</si>
  <si>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92 9 00 99905</t>
  </si>
  <si>
    <t>Всего расходов: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</si>
  <si>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</si>
  <si>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</si>
  <si>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</si>
  <si>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</si>
  <si>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</si>
  <si>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</si>
  <si>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</si>
  <si>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</si>
  <si>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</si>
  <si>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</si>
  <si>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Повышение уровня профессиональной подготовки муниципальных служащих,  лиц, замещающих муниципальные должности   и иных работников органов местного самоуправления  Ивантеевского сельского поселения</t>
  </si>
  <si>
    <t>92 9 00 99906</t>
  </si>
  <si>
    <t>Скашивание травы и  дезинсекционная обработка территории</t>
  </si>
  <si>
    <t>Организация ритуальных услуг и содержание мест захоронения</t>
  </si>
  <si>
    <t>01 1 01 23999</t>
  </si>
  <si>
    <t>Молодежная политика</t>
  </si>
  <si>
    <t>Другие вопросы в области национальной экономики</t>
  </si>
  <si>
    <t>00 0 00 00000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</si>
  <si>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</si>
  <si>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</si>
  <si>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Условно-утвержденные расходы</t>
  </si>
  <si>
    <t>92 9 00 99990</t>
  </si>
  <si>
    <t>13</t>
  </si>
  <si>
    <t>92 9 00 99907</t>
  </si>
  <si>
    <t>240</t>
  </si>
  <si>
    <t>Распределение бюджетных ассигнований по целевым статьям (муниципальным  программам Ивантеевского сельского поселения и  непрограммным</t>
  </si>
  <si>
    <t xml:space="preserve"> направлениям деятельности), группам и подгруппам видов расходов классификации расходов Ивантеевского сельского поселения</t>
  </si>
  <si>
    <t>Рд</t>
  </si>
  <si>
    <t>000</t>
  </si>
  <si>
    <t>10</t>
  </si>
  <si>
    <t>12</t>
  </si>
  <si>
    <t>810</t>
  </si>
  <si>
    <t>120</t>
  </si>
  <si>
    <t>850</t>
  </si>
  <si>
    <t>500</t>
  </si>
  <si>
    <t>870</t>
  </si>
  <si>
    <t>11</t>
  </si>
  <si>
    <t xml:space="preserve">Приложение   8 </t>
  </si>
  <si>
    <t>312</t>
  </si>
  <si>
    <t>01 05 02 01 00 0000 610</t>
  </si>
  <si>
    <t>Уменьшение прочих остатков  средств бюджетов</t>
  </si>
  <si>
    <t>01 05 00 00 00 0000 600</t>
  </si>
  <si>
    <t>Уменьшение остатков средств бюджетов</t>
  </si>
  <si>
    <t>01 05 02 00 00 0000 600</t>
  </si>
  <si>
    <t>Установление границ населенных пунктов</t>
  </si>
  <si>
    <t xml:space="preserve">05 </t>
  </si>
  <si>
    <t xml:space="preserve">Реализация мероприятия  "Организация ритуальных услуг и содержание мест захоронения » подпрограммы «Благоустройство территории Ивантевского сельского поселения» </t>
  </si>
  <si>
    <t>Подпрограмма «Базовое благоустройство территории Ивантевского сельского поселения»</t>
  </si>
  <si>
    <t>Реализация мероприятия «Электроэнергия сетей уличного освещения» подпрограммы «Базовое благоустройство территории Ивантевского сельского поселения»</t>
  </si>
  <si>
    <t xml:space="preserve">Реализация мероприятия  «Участие в организации сбора и вывоза бытовых отходов и мусора на территории поселения» подпрограммы «Базовое благоустройство территории Ивантевского сельского поселения» </t>
  </si>
  <si>
    <t xml:space="preserve">Реализация мероприятий «Устройство, содержание детских и спортивных площадок» подпрограммы «Базовое благоустройство территории Ивантевского сельского поселения» </t>
  </si>
  <si>
    <t xml:space="preserve">Реализация мероприятия «Скашивание травы и дезинсекционная обработка территории» подпрограммы «Базовое благоустройство территории Ивантевского сельского поселения» </t>
  </si>
  <si>
    <t xml:space="preserve">Реализация мероприятия «Установка указателей с названиями улиц и номерами домов» подпрограммы «Базовое благоустройство территории Ивантевского сельского поселения» </t>
  </si>
  <si>
    <t>Реализация мероприятия «Проведение инвентаризации и паспортизации автодорог»  подпрограммы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 »</t>
  </si>
  <si>
    <t>Подпрограмма «Обеспечение безопасности дорожного движения в Ивантеевском сельском поселении»</t>
  </si>
  <si>
    <t>Реализация мероприятия «Содержание автодорог в надлежащем состоянии, уборка мусора, чистка снега и посыпка»  подпрограммы  «Обеспечение безопасности дорожного движения в Ивантеевском сельском поселении»</t>
  </si>
  <si>
    <t>Подпрограмма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</si>
  <si>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04 1 01 00000</t>
  </si>
  <si>
    <t>04 1 02 23999</t>
  </si>
  <si>
    <t>05 2 00 00000</t>
  </si>
  <si>
    <t>05 2 01 00000</t>
  </si>
  <si>
    <t>05 2 01 23999</t>
  </si>
  <si>
    <t>05 3 01 23999</t>
  </si>
  <si>
    <t>Реализация мероприятия  «Ремонт  автомобильных дорог общего пользования  местного значения за счет средств местного бюджета» подпрограммы «Ремонт автомобильных дорог общего пользования местного значения,  проездов к дворовым территориям населенных пунктов   Ивантеевского сельского поселения»</t>
  </si>
  <si>
    <t>Реализация мероприятия  «Ремонт  автомобильных дорог общего пользования  местного значения за счет субсидии из областного бюджета» подпрограммы «Ремонт автомобильных дорог общего пользования местного значения, проездов к дворовым территориям населенных пунктов  Ивантеевского сельского поселения»</t>
  </si>
  <si>
    <t>92 9 00 99901</t>
  </si>
  <si>
    <t>Реализация мероприятия  «Текущий ремонт и содержание сетей наружного освещения»  подпрограммы «Модернизация системы уличного освещения Ивантеевского сельского поселения, повышение энергоэффективности и энергосбережения»</t>
  </si>
  <si>
    <t>2 02 15001 10 0000 150</t>
  </si>
  <si>
    <t>2 02 29999 10 0000 150</t>
  </si>
  <si>
    <t>2 02 35118 10 0000 150</t>
  </si>
  <si>
    <t>2 02 30024 10 0000 150</t>
  </si>
  <si>
    <t>2 02 49999 10 0000 150</t>
  </si>
  <si>
    <t>2 19 60010 10 0000 150</t>
  </si>
  <si>
    <t>2 08 05000 10 0000 150</t>
  </si>
  <si>
    <t xml:space="preserve">                                                                                                                                                                    сельского поселения от                №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</si>
  <si>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</si>
  <si>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</si>
  <si>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</si>
  <si>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Реализация мероприятия «Обеспечение пожарного водоснабжения»  подпрограммы «Обеспечение первичных мер пожарной безопасности на территории Ивантеевского сельского поселения»</t>
  </si>
  <si>
    <t>Реализация мероприятия «Приобретение средств пожаротушения»  подпрограммы «Обеспечение первичных мер пожарной безопасности на территории Ивантеевского сельского поселения»</t>
  </si>
  <si>
    <t>Реализация мероприятия «Содержание транспортного средства АРС-14»  подпрограммы «Обеспечение первичных мер пожарной безопасности на территории Ивантеевского сельского поселения»</t>
  </si>
  <si>
    <t>Подпрограмма «Паспортизация и принятие в муниципальную собственность автомобильных дорог местного значения  общего пользования Ивантеевского сельского поселения»</t>
  </si>
  <si>
    <t>Подпрограмма «Развитие малого и среднего предпринимательства на территории Ивантеевского сельского поселения»</t>
  </si>
  <si>
    <t>Подпрограмма «Участие в государственных программах развития местных территорий»</t>
  </si>
  <si>
    <t xml:space="preserve">Реализация мероприятия «Озеленение» подпрограммы «Базовое благоустройство территории Ивантевского сельского поселения» </t>
  </si>
  <si>
    <t>Установка дорожных знаков, обустройство  пешеходных переходов</t>
  </si>
  <si>
    <t>Реализация мероприятия  «Установка дорожных знаков, обустройство  пешеходных переходов» подпрограммы «Обеспечение безопасности дорожного движения в Ивантеевском сельском поселении»</t>
  </si>
  <si>
    <t>Подпрограмма «Обеспечение первичных мер пожарной безопасности на территории Ивантеевского сельского поселения»</t>
  </si>
  <si>
    <t>Реализация мероприятия «Субсидирование части затрат субъектов малого и среднего предпринимательства, связанных с уплатой процентов по кредитам, привлеченным в кредитных организациях»  подпрограммы « Развитие малого и среднего предпринимательства на территории Ивантеевского сельского поселения»</t>
  </si>
  <si>
    <t>Код ГАИФД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</si>
  <si>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</si>
  <si>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</si>
  <si>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</si>
  <si>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</si>
  <si>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</si>
  <si>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122</t>
  </si>
  <si>
    <t>129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</si>
  <si>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</si>
  <si>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</si>
  <si>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</si>
  <si>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</si>
  <si>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242</t>
  </si>
  <si>
    <t>Иные межбюджетные трансферты</t>
  </si>
  <si>
    <t>540</t>
  </si>
  <si>
    <t>852</t>
  </si>
  <si>
    <t>Уплата прочих налогов, сборов</t>
  </si>
  <si>
    <t>853</t>
  </si>
  <si>
    <t>Уплата иных платежей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</si>
  <si>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</si>
  <si>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пенсии, социальные доплаты к пенсиям</t>
  </si>
  <si>
    <t>99</t>
  </si>
  <si>
    <t>999</t>
  </si>
  <si>
    <t xml:space="preserve">99 </t>
  </si>
  <si>
    <t>90 0 00 00000</t>
  </si>
  <si>
    <t>811</t>
  </si>
  <si>
    <t>000 1 00 00000 00 0000 000</t>
  </si>
  <si>
    <t>182 1 01 00000 00 0000 000</t>
  </si>
  <si>
    <t>182 1 01 02000 01 0000 110</t>
  </si>
  <si>
    <t>182 1 01 02010 01 0000 110</t>
  </si>
  <si>
    <t>100 1 03 02000 00 0000 000</t>
  </si>
  <si>
    <t>000 1 03 00000 00 0000 000</t>
  </si>
  <si>
    <t>100 1 03 02231 01 0000 110</t>
  </si>
  <si>
    <t>100 1 03 02241 01 0000 110</t>
  </si>
  <si>
    <t>100 1 03 02251 01 0000 110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</si>
  <si>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</si>
  <si>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</si>
  <si>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</si>
  <si>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</si>
  <si>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</si>
  <si>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</si>
  <si>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</si>
  <si>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</si>
  <si>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941 1 08 00000 00 0000 000</t>
  </si>
  <si>
    <t>941 1 08 04000 01 0000 110</t>
  </si>
  <si>
    <t>941 1 08 04020 01 0000 110</t>
  </si>
  <si>
    <t>941 1 11 00000 00 0000 000</t>
  </si>
  <si>
    <t>941 1 11 05000 00 0000 120</t>
  </si>
  <si>
    <t>941 1 11 05020 00 0000 120</t>
  </si>
  <si>
    <r>
      <t xml:space="preserve">941 1 11 </t>
    </r>
    <r>
      <rPr>
        <sz val="10"/>
        <color indexed="8"/>
        <rFont val="Times New Roman"/>
        <family val="1"/>
      </rPr>
      <t>05025 10 0000 120</t>
    </r>
  </si>
  <si>
    <t>941 1 11 05070 00 0000 120</t>
  </si>
  <si>
    <t>941 1 11 05075 10 0000 120</t>
  </si>
  <si>
    <t>000 2 00 00000 00 0000 000</t>
  </si>
  <si>
    <t>941 2 02 00000 00 0000 000</t>
  </si>
  <si>
    <t>941 2 02 10000 00 0000 150</t>
  </si>
  <si>
    <t>941 2 02 20000 00 0000 150</t>
  </si>
  <si>
    <t>941 2 02 29999 00 0000 150</t>
  </si>
  <si>
    <t>941 2 02 29999 10 0000 150</t>
  </si>
  <si>
    <t>941 2 02 29999 10 7152 150</t>
  </si>
  <si>
    <t>941 2 02 30000 00 0000 150</t>
  </si>
  <si>
    <t>941 2 02 35118 00 0000 150</t>
  </si>
  <si>
    <t>941 2 02 35118 10 0000 150</t>
  </si>
  <si>
    <t>941 2 02 30024 00 0000 150</t>
  </si>
  <si>
    <t>941 2 02 30024 10 0000 150</t>
  </si>
  <si>
    <t>941 2 02 30024 10 7028 150</t>
  </si>
  <si>
    <t>941 2 02 30024 10 7065 150</t>
  </si>
  <si>
    <t xml:space="preserve">Приложение 6 </t>
  </si>
  <si>
    <t>Объм межбюджетных трансфертов, получаемых из других бюджетов бюджетной системы Российской Федерации</t>
  </si>
  <si>
    <t xml:space="preserve">Приложение 7 </t>
  </si>
  <si>
    <t>Объм межбюджетных трансфертов,  предоставляемым другим бюджетам бюджетной системы Российской Федерации</t>
  </si>
  <si>
    <t xml:space="preserve">Приложение   9 </t>
  </si>
  <si>
    <t xml:space="preserve">Общий объем бюджетных ассигнований, направляемых на исполнение публичных нормативных обязательств бюджета </t>
  </si>
  <si>
    <t xml:space="preserve">Приложение   11 </t>
  </si>
  <si>
    <t xml:space="preserve">Реализация мероприятия «Устройство, содержание детских и спортивных площадок» подпрограммы «Базовое благоустройство территории Ивантевского сельского поселения» </t>
  </si>
  <si>
    <t>92 9 00 99908</t>
  </si>
  <si>
    <t>Компенсация расходов сельским старостам, связанных с осуществлением ими полномочий.</t>
  </si>
  <si>
    <t>123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</si>
  <si>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</si>
  <si>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</si>
  <si>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</si>
  <si>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</si>
  <si>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</si>
  <si>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</si>
  <si>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941 2 02 16001 10 0000 150</t>
  </si>
  <si>
    <t>941 2 02 16001 00 0000 150</t>
  </si>
  <si>
    <t>Мероприятия по управлению  имуществом в составе муниципальной казны, его содержанию и ремонту.</t>
  </si>
  <si>
    <t>Замена светильников уличного освещения на энергосберегающие, замена проводов, установка приборов учета и автоматизированных пунктов включения.</t>
  </si>
  <si>
    <t>Текущий ремонт и содержание сетей уличного освещения</t>
  </si>
  <si>
    <t>92 9 00 99904</t>
  </si>
  <si>
    <t>01 1 02 00000</t>
  </si>
  <si>
    <t>01 1 02 23999</t>
  </si>
  <si>
    <t>01 1 03 00000</t>
  </si>
  <si>
    <t>01 1 03 23999</t>
  </si>
  <si>
    <t>01 1 04 00000</t>
  </si>
  <si>
    <t>01 1 04 23999</t>
  </si>
  <si>
    <t>02 2 00 00000</t>
  </si>
  <si>
    <t>02 2 01 00000</t>
  </si>
  <si>
    <t>02 2 01 23999</t>
  </si>
  <si>
    <t>02 2 02 00000</t>
  </si>
  <si>
    <t>02 2 02 23999</t>
  </si>
  <si>
    <t>02 3 00 00000</t>
  </si>
  <si>
    <t>02 3 01 0000</t>
  </si>
  <si>
    <t>02 3 01 23999</t>
  </si>
  <si>
    <t>02 3 02 00000</t>
  </si>
  <si>
    <t>02 3 02 71520</t>
  </si>
  <si>
    <t>05 1 02 00000</t>
  </si>
  <si>
    <t>05 1 02 23999</t>
  </si>
  <si>
    <t>05 1 03 00000</t>
  </si>
  <si>
    <t>05 1 03 23999</t>
  </si>
  <si>
    <t>05 1 04 00000</t>
  </si>
  <si>
    <t>05 1 05 00000</t>
  </si>
  <si>
    <t>05 1 04 23999</t>
  </si>
  <si>
    <t>05 1 05 23999</t>
  </si>
  <si>
    <t>05 1 06 00000</t>
  </si>
  <si>
    <t>05 1 06 23999</t>
  </si>
  <si>
    <t>05 1 07 00000</t>
  </si>
  <si>
    <t>05 1 07 23999</t>
  </si>
  <si>
    <t>Подпрограмма «Модернизация и ремонт системы уличного свещения Ивантеевского сельского поселения, повышение энергоэффективности и энергосбережения»</t>
  </si>
  <si>
    <t>Реализация мероприятия  «Замена светильников уличного освещения на энергосберегающие, замена проводов, установка приборов учета и автоматизированных пунктов включения»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</si>
  <si>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>Реализация мероприятия  «Текущий ремонт и содержание системы  уличного освещения»  подпрограммы «Модернизация и ремонт системы уличного освещения Ивантеевского сельского поселения, повышение энергоэффективности и энергосбережения»</t>
  </si>
  <si>
    <t xml:space="preserve">Реализация мероприятия  «Организация ритуальных услуг и содержание мест захоронения» подпрограммы «Базовое благоустройство территории Ивантевского сельского поселения» </t>
  </si>
  <si>
    <t>92 9 00 31010</t>
  </si>
  <si>
    <t>Национальная безопасность и правоохранительная деятельность</t>
  </si>
  <si>
    <t>Муниципальная программа «Комплексное развитие  благоустройства территории Ивантеевского сельского поселения на 2021–2023 годы»</t>
  </si>
  <si>
    <r>
      <t xml:space="preserve">Субвенция бюджетам сельских поселений </t>
    </r>
    <r>
      <rPr>
        <sz val="10"/>
        <color indexed="8"/>
        <rFont val="Times New Roman"/>
        <family val="1"/>
      </rPr>
      <t>по  определению перечня должностных лиц, уполномоченных составлять протоколы об административных  правонарушениях, предусмотренных областным законом «Об административных правонарушениях»</t>
    </r>
  </si>
  <si>
    <t>Участие  в программе "Комплексное развитие сельских территорий за счет средств местного бюджета и внебюджетных средств"</t>
  </si>
  <si>
    <t xml:space="preserve">Реализация мероприятия «Комплексное развитие сельских территорий за счет средств местного бюджета и внебюджетных средств» подпрограммы «Участие в государственных программах развития местных территорий» </t>
  </si>
  <si>
    <t>Участие  в программе "Комплексное развитие сельских территорий за счет средств областного бюджета"</t>
  </si>
  <si>
    <t xml:space="preserve">Реализация мероприятия «Комплексное развитие сельских территорий за счет средств областного бюджета» подпрограммы «Участие в государственных программах развития местных территорий» </t>
  </si>
  <si>
    <t>05 2 02 N5764</t>
  </si>
  <si>
    <t>05 2 02 00000</t>
  </si>
  <si>
    <t>Профессиональная подготовка, переподготовка и повышение квалификации</t>
  </si>
  <si>
    <t>Закупка энергетических ресурсов</t>
  </si>
  <si>
    <t>247</t>
  </si>
  <si>
    <t>Защита населения и территории от чрезвычайных ситуаций природного и техногенного характера, пожарная безопасность</t>
  </si>
  <si>
    <t>941 2 02 29999 10 5764 150</t>
  </si>
  <si>
    <t>Субсидии бюджетам муниципальных округов, городских и сельских  поселений Новгородской области в целях софинансирования расходных обязательств на реализацию общественно значимых проектов по благоустройству сельских территорий Новгородской области, на 2021 год</t>
  </si>
  <si>
    <t>Другие вопросы в области культуры, кинематографии</t>
  </si>
  <si>
    <t>Мероприятия  по инвентаризации, кадастрированию и принятию в муниципальную собственность воинских захоронений.</t>
  </si>
  <si>
    <t>92 9 00 99909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</si>
  <si>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</si>
  <si>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</si>
  <si>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</si>
  <si>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</si>
  <si>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</si>
  <si>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</si>
  <si>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</si>
  <si>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</si>
  <si>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941 1 17 00000 00 0000 000</t>
  </si>
  <si>
    <t>941 1 17 15000 00 0000 150</t>
  </si>
  <si>
    <t>941 1 17 15030 10 0000 150</t>
  </si>
  <si>
    <t>1 17 15030 10 0000 150</t>
  </si>
  <si>
    <t>Дотации бюджетам сельских поселений на поддержку мер по обеспечению сбалансированности бюджетов</t>
  </si>
  <si>
    <t>941 2 02 15002 00 0000 150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</si>
  <si>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</si>
  <si>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</si>
  <si>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на 2022 год и плановый период 2023 и 2024 годов, руб.</t>
  </si>
  <si>
    <t>Ведомственная структура расходов бюджета Ивантеевского сельского поселения на 2022-2024 годы, руб.</t>
  </si>
  <si>
    <t>Ивантеевского сельского поселения на 2022-2024 годы, руб.</t>
  </si>
  <si>
    <t xml:space="preserve">Прогнозируемый общий объем доходов  в бюджет Ивантеевского сельского поселения  на 2022 год </t>
  </si>
  <si>
    <t>и плановый период 2023 и 2024 годов, руб.</t>
  </si>
  <si>
    <t xml:space="preserve"> на 2022-2024 годы, руб.</t>
  </si>
  <si>
    <t>Муниципальная программа «Обеспечение первичных мер пожарной безопасности на территории Ивантеевского сельского поселения на 2022-2024 годы»</t>
  </si>
  <si>
    <t>Муниципальная программа "Совершенствование и содержание дорожного хозяйства Ивантеевского сельского поселения на 2022-2024 годы"</t>
  </si>
  <si>
    <t>Муниципальная программа «Развитие малого и среднего предпринимательства на территории Ивантеевского сельского поселения на  2022-2024 годы»</t>
  </si>
  <si>
    <t>Муниципальная программа «Модернизация и ремонт системы уличного освещения Ивантеевского сельского поселения, повышение энергоэффективности и энергосбережения на 2022-2024 годы»</t>
  </si>
  <si>
    <t>Муниципальная программа «Комплексное развитие  благоустройства территории Ивантеевского сельского поселения на 2022–2024 годы»</t>
  </si>
  <si>
    <t>Обеспечение проведения выборов и референдумов</t>
  </si>
  <si>
    <t>Мероприятия по проведению муниципальных выборов и референдумов на территории поселения.</t>
  </si>
  <si>
    <t xml:space="preserve">Иные закупки товаров, работ и услуг для обеспечения муниципальных нужд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</si>
</sst>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justify"/>
    </xf>
    <xf numFmtId="43" fontId="47" fillId="0" borderId="10" xfId="60" applyFont="1" applyBorder="1" applyAlignment="1">
      <alignment/>
    </xf>
    <xf numFmtId="43" fontId="45" fillId="0" borderId="10" xfId="60" applyFont="1" applyBorder="1" applyAlignment="1">
      <alignment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3" fontId="47" fillId="0" borderId="10" xfId="60" applyFont="1" applyBorder="1" applyAlignment="1">
      <alignment horizontal="center" vertical="center"/>
    </xf>
    <xf numFmtId="43" fontId="45" fillId="0" borderId="10" xfId="60" applyFont="1" applyBorder="1" applyAlignment="1">
      <alignment horizontal="center" vertical="center"/>
    </xf>
    <xf numFmtId="43" fontId="45" fillId="0" borderId="10" xfId="0" applyNumberFormat="1" applyFont="1" applyBorder="1" applyAlignment="1">
      <alignment horizontal="center" vertical="center"/>
    </xf>
    <xf numFmtId="43" fontId="45" fillId="0" borderId="10" xfId="6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3" fontId="3" fillId="0" borderId="10" xfId="60" applyFont="1" applyBorder="1" applyAlignment="1">
      <alignment horizontal="center" vertical="center"/>
    </xf>
    <xf numFmtId="43" fontId="47" fillId="0" borderId="10" xfId="6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3" fontId="45" fillId="0" borderId="0" xfId="60" applyFont="1" applyAlignment="1">
      <alignment/>
    </xf>
    <xf numFmtId="43" fontId="45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justify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45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3" fontId="47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3" fontId="3" fillId="0" borderId="11" xfId="6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49" fontId="48" fillId="0" borderId="10" xfId="0" applyNumberFormat="1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3" fontId="47" fillId="0" borderId="10" xfId="60" applyFont="1" applyBorder="1" applyAlignment="1">
      <alignment horizontal="center" vertical="center" wrapText="1"/>
    </xf>
    <xf numFmtId="43" fontId="45" fillId="0" borderId="10" xfId="6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3" fontId="45" fillId="0" borderId="0" xfId="0" applyNumberFormat="1" applyFont="1" applyAlignment="1">
      <alignment/>
    </xf>
    <xf numFmtId="43" fontId="3" fillId="0" borderId="10" xfId="60" applyFont="1" applyBorder="1" applyAlignment="1">
      <alignment/>
    </xf>
    <xf numFmtId="0" fontId="45" fillId="0" borderId="10" xfId="0" applyFont="1" applyBorder="1" applyAlignment="1">
      <alignment horizontal="left" wrapText="1"/>
    </xf>
    <xf numFmtId="43" fontId="4" fillId="0" borderId="10" xfId="60" applyFont="1" applyBorder="1" applyAlignment="1">
      <alignment horizontal="center" vertical="center" wrapText="1"/>
    </xf>
    <xf numFmtId="43" fontId="3" fillId="0" borderId="10" xfId="6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3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3" fontId="3" fillId="0" borderId="0" xfId="6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3" fontId="4" fillId="0" borderId="10" xfId="6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3" fontId="3" fillId="0" borderId="11" xfId="6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3" fontId="4" fillId="0" borderId="11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3" fontId="3" fillId="0" borderId="0" xfId="0" applyNumberFormat="1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43" fontId="45" fillId="0" borderId="10" xfId="60" applyFont="1" applyBorder="1" applyAlignment="1">
      <alignment vertical="center"/>
    </xf>
    <xf numFmtId="43" fontId="47" fillId="0" borderId="10" xfId="6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4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62.00390625" style="1" customWidth="1"/>
    <col min="2" max="2" width="27.7109375" style="1" customWidth="1"/>
    <col min="3" max="3" width="14.00390625" style="1" customWidth="1"/>
    <col min="4" max="4" width="14.28125" style="1" customWidth="1"/>
    <col min="5" max="5" width="14.7109375" style="1" customWidth="1"/>
    <col min="6" max="16384" width="9.140625" style="1" customWidth="1"/>
  </cols>
  <sheetData>
    <row r="1" ht="13.5">
      <c r="E1" s="18" t="s">
        <v>45</v>
      </c>
    </row>
    <row r="2" ht="13.5">
      <c r="E2" s="18" t="s">
        <v>46</v>
      </c>
    </row>
    <row r="3" ht="13.5">
      <c r="E3" s="18" t="s">
        <v>47</v>
      </c>
    </row>
    <row r="4" ht="15">
      <c r="E4" s="19"/>
    </row>
    <row r="5" spans="1:5" ht="15.75" customHeight="1">
      <c r="A5" s="125" t="s">
        <v>443</v>
      </c>
      <c r="B5" s="125"/>
      <c r="C5" s="125"/>
      <c r="D5" s="125"/>
      <c r="E5" s="125"/>
    </row>
    <row r="6" spans="1:5" ht="13.5">
      <c r="A6" s="126" t="s">
        <v>444</v>
      </c>
      <c r="B6" s="126"/>
      <c r="C6" s="126"/>
      <c r="D6" s="126"/>
      <c r="E6" s="126"/>
    </row>
    <row r="7" spans="1:5" ht="13.5">
      <c r="A7" s="20"/>
      <c r="B7" s="20"/>
      <c r="C7" s="20"/>
      <c r="D7" s="20"/>
      <c r="E7" s="20"/>
    </row>
    <row r="8" spans="1:5" ht="13.5">
      <c r="A8" s="13" t="s">
        <v>0</v>
      </c>
      <c r="B8" s="13" t="s">
        <v>1</v>
      </c>
      <c r="C8" s="14">
        <v>2022</v>
      </c>
      <c r="D8" s="14">
        <v>2023</v>
      </c>
      <c r="E8" s="14">
        <v>2024</v>
      </c>
    </row>
    <row r="9" spans="1:5" ht="13.5">
      <c r="A9" s="13" t="s">
        <v>2</v>
      </c>
      <c r="B9" s="13"/>
      <c r="C9" s="16">
        <f>C10+C44</f>
        <v>8042180</v>
      </c>
      <c r="D9" s="16">
        <f>D10+D44</f>
        <v>6380950</v>
      </c>
      <c r="E9" s="16">
        <f>E10+E44</f>
        <v>6400950</v>
      </c>
    </row>
    <row r="10" spans="1:5" ht="13.5">
      <c r="A10" s="13" t="s">
        <v>3</v>
      </c>
      <c r="B10" s="61" t="s">
        <v>310</v>
      </c>
      <c r="C10" s="16">
        <f>C11+C34</f>
        <v>2216130</v>
      </c>
      <c r="D10" s="16">
        <f>D11+D34</f>
        <v>2226700</v>
      </c>
      <c r="E10" s="16">
        <f>E11+E34</f>
        <v>2260500</v>
      </c>
    </row>
    <row r="11" spans="1:5" ht="13.5">
      <c r="A11" s="13" t="s">
        <v>4</v>
      </c>
      <c r="B11" s="51"/>
      <c r="C11" s="16">
        <f>C12+C15+C23+C31+C20</f>
        <v>2016400</v>
      </c>
      <c r="D11" s="16">
        <f>D12+D15+D23+D31+D20</f>
        <v>2026500</v>
      </c>
      <c r="E11" s="16">
        <f>E12+E15+E23+E31+E20</f>
        <v>2050800</v>
      </c>
    </row>
    <row r="12" spans="1:5" ht="13.5">
      <c r="A12" s="13" t="s">
        <v>5</v>
      </c>
      <c r="B12" s="61" t="s">
        <v>311</v>
      </c>
      <c r="C12" s="16">
        <f aca="true" t="shared" si="0" ref="C12:E13">C13</f>
        <v>73000</v>
      </c>
      <c r="D12" s="16">
        <f t="shared" si="0"/>
        <v>75000</v>
      </c>
      <c r="E12" s="16">
        <f t="shared" si="0"/>
        <v>78000</v>
      </c>
    </row>
    <row r="13" spans="1:5" ht="13.5">
      <c r="A13" s="13" t="s">
        <v>6</v>
      </c>
      <c r="B13" s="61" t="s">
        <v>312</v>
      </c>
      <c r="C13" s="16">
        <f t="shared" si="0"/>
        <v>73000</v>
      </c>
      <c r="D13" s="16">
        <f t="shared" si="0"/>
        <v>75000</v>
      </c>
      <c r="E13" s="16">
        <v>78000</v>
      </c>
    </row>
    <row r="14" spans="1:5" ht="55.5" customHeight="1">
      <c r="A14" s="12" t="s">
        <v>7</v>
      </c>
      <c r="B14" s="11" t="s">
        <v>313</v>
      </c>
      <c r="C14" s="122">
        <v>73000</v>
      </c>
      <c r="D14" s="122">
        <v>75000</v>
      </c>
      <c r="E14" s="122">
        <v>78800</v>
      </c>
    </row>
    <row r="15" spans="1:5" ht="26.25">
      <c r="A15" s="15" t="s">
        <v>8</v>
      </c>
      <c r="B15" s="121" t="s">
        <v>315</v>
      </c>
      <c r="C15" s="123">
        <f>C16</f>
        <v>593400</v>
      </c>
      <c r="D15" s="123">
        <f>D16</f>
        <v>594500</v>
      </c>
      <c r="E15" s="123">
        <f>E16</f>
        <v>606800</v>
      </c>
    </row>
    <row r="16" spans="1:5" ht="26.25">
      <c r="A16" s="15" t="s">
        <v>9</v>
      </c>
      <c r="B16" s="121" t="s">
        <v>314</v>
      </c>
      <c r="C16" s="123">
        <f>C17+C18+C19</f>
        <v>593400</v>
      </c>
      <c r="D16" s="123">
        <f>D17+D18+D19</f>
        <v>594500</v>
      </c>
      <c r="E16" s="123">
        <f>E17+E18+E19</f>
        <v>606800</v>
      </c>
    </row>
    <row r="17" spans="1:5" ht="78.75" customHeight="1">
      <c r="A17" s="56" t="s">
        <v>270</v>
      </c>
      <c r="B17" s="11" t="s">
        <v>316</v>
      </c>
      <c r="C17" s="122">
        <v>251000</v>
      </c>
      <c r="D17" s="122">
        <v>251500</v>
      </c>
      <c r="E17" s="122">
        <v>256700</v>
      </c>
    </row>
    <row r="18" spans="1:5" ht="90.75" customHeight="1">
      <c r="A18" s="57" t="s">
        <v>271</v>
      </c>
      <c r="B18" s="26" t="s">
        <v>317</v>
      </c>
      <c r="C18" s="122">
        <v>1900</v>
      </c>
      <c r="D18" s="122">
        <v>1900</v>
      </c>
      <c r="E18" s="122">
        <v>1900</v>
      </c>
    </row>
    <row r="19" spans="1:5" ht="78.75">
      <c r="A19" s="57" t="s">
        <v>272</v>
      </c>
      <c r="B19" s="26" t="s">
        <v>318</v>
      </c>
      <c r="C19" s="122">
        <v>340500</v>
      </c>
      <c r="D19" s="122">
        <v>341100</v>
      </c>
      <c r="E19" s="122">
        <v>348200</v>
      </c>
    </row>
    <row r="20" spans="1:5" ht="13.5">
      <c r="A20" s="73" t="s">
        <v>362</v>
      </c>
      <c r="B20" s="74" t="s">
        <v>363</v>
      </c>
      <c r="C20" s="16">
        <f aca="true" t="shared" si="1" ref="C20:E21">C21</f>
        <v>1000</v>
      </c>
      <c r="D20" s="16">
        <f t="shared" si="1"/>
        <v>1000</v>
      </c>
      <c r="E20" s="16">
        <f t="shared" si="1"/>
        <v>1000</v>
      </c>
    </row>
    <row r="21" spans="1:5" ht="13.5">
      <c r="A21" s="57" t="s">
        <v>364</v>
      </c>
      <c r="B21" s="75" t="s">
        <v>365</v>
      </c>
      <c r="C21" s="17">
        <f t="shared" si="1"/>
        <v>1000</v>
      </c>
      <c r="D21" s="17">
        <f t="shared" si="1"/>
        <v>1000</v>
      </c>
      <c r="E21" s="17">
        <f t="shared" si="1"/>
        <v>1000</v>
      </c>
    </row>
    <row r="22" spans="1:5" ht="13.5">
      <c r="A22" s="57" t="s">
        <v>364</v>
      </c>
      <c r="B22" s="75" t="s">
        <v>366</v>
      </c>
      <c r="C22" s="17">
        <v>1000</v>
      </c>
      <c r="D22" s="17">
        <v>1000</v>
      </c>
      <c r="E22" s="17">
        <v>1000</v>
      </c>
    </row>
    <row r="23" spans="1:5" ht="13.5">
      <c r="A23" s="4" t="s">
        <v>10</v>
      </c>
      <c r="B23" s="5" t="s">
        <v>319</v>
      </c>
      <c r="C23" s="16">
        <f>C24+C26</f>
        <v>1347000</v>
      </c>
      <c r="D23" s="16">
        <f>D24+D26</f>
        <v>1354000</v>
      </c>
      <c r="E23" s="16">
        <f>E24+E26</f>
        <v>1363000</v>
      </c>
    </row>
    <row r="24" spans="1:5" ht="13.5">
      <c r="A24" s="4" t="s">
        <v>11</v>
      </c>
      <c r="B24" s="48" t="s">
        <v>320</v>
      </c>
      <c r="C24" s="16">
        <f>C25</f>
        <v>290000</v>
      </c>
      <c r="D24" s="16">
        <f>D25</f>
        <v>289000</v>
      </c>
      <c r="E24" s="16">
        <f>E25</f>
        <v>288000</v>
      </c>
    </row>
    <row r="25" spans="1:5" ht="27" customHeight="1">
      <c r="A25" s="2" t="s">
        <v>12</v>
      </c>
      <c r="B25" s="7" t="s">
        <v>321</v>
      </c>
      <c r="C25" s="17">
        <v>290000</v>
      </c>
      <c r="D25" s="17">
        <v>289000</v>
      </c>
      <c r="E25" s="17">
        <v>288000</v>
      </c>
    </row>
    <row r="26" spans="1:5" ht="13.5">
      <c r="A26" s="4" t="s">
        <v>13</v>
      </c>
      <c r="B26" s="48" t="s">
        <v>322</v>
      </c>
      <c r="C26" s="16">
        <f>C27+C29</f>
        <v>1057000</v>
      </c>
      <c r="D26" s="16">
        <f>D27+D29</f>
        <v>1065000</v>
      </c>
      <c r="E26" s="16">
        <f>E27+E29</f>
        <v>1075000</v>
      </c>
    </row>
    <row r="27" spans="1:5" ht="13.5">
      <c r="A27" s="4" t="s">
        <v>14</v>
      </c>
      <c r="B27" s="48" t="s">
        <v>323</v>
      </c>
      <c r="C27" s="16">
        <f>C28</f>
        <v>95000</v>
      </c>
      <c r="D27" s="16">
        <f>D28</f>
        <v>100000</v>
      </c>
      <c r="E27" s="16">
        <f>E28</f>
        <v>100000</v>
      </c>
    </row>
    <row r="28" spans="1:5" ht="26.25">
      <c r="A28" s="2" t="s">
        <v>15</v>
      </c>
      <c r="B28" s="7" t="s">
        <v>324</v>
      </c>
      <c r="C28" s="83">
        <v>95000</v>
      </c>
      <c r="D28" s="83">
        <v>100000</v>
      </c>
      <c r="E28" s="83">
        <v>100000</v>
      </c>
    </row>
    <row r="29" spans="1:5" ht="13.5">
      <c r="A29" s="4" t="s">
        <v>16</v>
      </c>
      <c r="B29" s="48" t="s">
        <v>325</v>
      </c>
      <c r="C29" s="16">
        <f>C30</f>
        <v>962000</v>
      </c>
      <c r="D29" s="16">
        <f>D30</f>
        <v>965000</v>
      </c>
      <c r="E29" s="16">
        <f>E30</f>
        <v>975000</v>
      </c>
    </row>
    <row r="30" spans="1:5" ht="26.25">
      <c r="A30" s="2" t="s">
        <v>17</v>
      </c>
      <c r="B30" s="7" t="s">
        <v>326</v>
      </c>
      <c r="C30" s="83">
        <v>962000</v>
      </c>
      <c r="D30" s="83">
        <v>965000</v>
      </c>
      <c r="E30" s="83">
        <v>975000</v>
      </c>
    </row>
    <row r="31" spans="1:5" ht="13.5">
      <c r="A31" s="4" t="s">
        <v>18</v>
      </c>
      <c r="B31" s="5" t="s">
        <v>327</v>
      </c>
      <c r="C31" s="16">
        <f aca="true" t="shared" si="2" ref="C31:E32">C32</f>
        <v>2000</v>
      </c>
      <c r="D31" s="16">
        <f t="shared" si="2"/>
        <v>2000</v>
      </c>
      <c r="E31" s="16">
        <f t="shared" si="2"/>
        <v>2000</v>
      </c>
    </row>
    <row r="32" spans="1:5" ht="39">
      <c r="A32" s="4" t="s">
        <v>19</v>
      </c>
      <c r="B32" s="5" t="s">
        <v>328</v>
      </c>
      <c r="C32" s="16">
        <f t="shared" si="2"/>
        <v>2000</v>
      </c>
      <c r="D32" s="16">
        <f t="shared" si="2"/>
        <v>2000</v>
      </c>
      <c r="E32" s="16">
        <f t="shared" si="2"/>
        <v>2000</v>
      </c>
    </row>
    <row r="33" spans="1:5" ht="52.5">
      <c r="A33" s="2" t="s">
        <v>20</v>
      </c>
      <c r="B33" s="7" t="s">
        <v>329</v>
      </c>
      <c r="C33" s="17">
        <v>2000</v>
      </c>
      <c r="D33" s="17">
        <v>2000</v>
      </c>
      <c r="E33" s="17">
        <v>2000</v>
      </c>
    </row>
    <row r="34" spans="1:5" ht="13.5">
      <c r="A34" s="4" t="s">
        <v>22</v>
      </c>
      <c r="B34" s="5"/>
      <c r="C34" s="16">
        <f>C35+C41</f>
        <v>199730</v>
      </c>
      <c r="D34" s="16">
        <f>D35+D41</f>
        <v>200200</v>
      </c>
      <c r="E34" s="16">
        <f>E35+E41</f>
        <v>209700</v>
      </c>
    </row>
    <row r="35" spans="1:5" ht="26.25">
      <c r="A35" s="4" t="s">
        <v>23</v>
      </c>
      <c r="B35" s="5" t="s">
        <v>330</v>
      </c>
      <c r="C35" s="16">
        <f>C36</f>
        <v>191100</v>
      </c>
      <c r="D35" s="16">
        <f>D36</f>
        <v>200200</v>
      </c>
      <c r="E35" s="16">
        <f>E36</f>
        <v>209700</v>
      </c>
    </row>
    <row r="36" spans="1:5" ht="66">
      <c r="A36" s="4" t="s">
        <v>24</v>
      </c>
      <c r="B36" s="48" t="s">
        <v>331</v>
      </c>
      <c r="C36" s="16">
        <f>C37+C39</f>
        <v>191100</v>
      </c>
      <c r="D36" s="16">
        <f>D37+D39</f>
        <v>200200</v>
      </c>
      <c r="E36" s="16">
        <f>E37+E39</f>
        <v>209700</v>
      </c>
    </row>
    <row r="37" spans="1:5" ht="51.75" customHeight="1">
      <c r="A37" s="4" t="s">
        <v>25</v>
      </c>
      <c r="B37" s="48" t="s">
        <v>332</v>
      </c>
      <c r="C37" s="16">
        <f>C38</f>
        <v>10300</v>
      </c>
      <c r="D37" s="16">
        <f>D38</f>
        <v>10300</v>
      </c>
      <c r="E37" s="16">
        <f>E38</f>
        <v>10300</v>
      </c>
    </row>
    <row r="38" spans="1:5" ht="55.5" customHeight="1">
      <c r="A38" s="2" t="s">
        <v>26</v>
      </c>
      <c r="B38" s="3" t="s">
        <v>333</v>
      </c>
      <c r="C38" s="17">
        <v>10300</v>
      </c>
      <c r="D38" s="17">
        <v>10300</v>
      </c>
      <c r="E38" s="17">
        <v>10300</v>
      </c>
    </row>
    <row r="39" spans="1:5" ht="27" customHeight="1">
      <c r="A39" s="8" t="s">
        <v>27</v>
      </c>
      <c r="B39" s="5" t="s">
        <v>334</v>
      </c>
      <c r="C39" s="16">
        <f>C40</f>
        <v>180800</v>
      </c>
      <c r="D39" s="16">
        <f>D40</f>
        <v>189900</v>
      </c>
      <c r="E39" s="16">
        <f>E40</f>
        <v>199400</v>
      </c>
    </row>
    <row r="40" spans="1:5" ht="26.25">
      <c r="A40" s="2" t="s">
        <v>28</v>
      </c>
      <c r="B40" s="7" t="s">
        <v>335</v>
      </c>
      <c r="C40" s="17">
        <v>180800</v>
      </c>
      <c r="D40" s="17">
        <v>189900</v>
      </c>
      <c r="E40" s="17">
        <v>199400</v>
      </c>
    </row>
    <row r="41" spans="1:5" ht="13.5">
      <c r="A41" s="4" t="s">
        <v>424</v>
      </c>
      <c r="B41" s="48" t="s">
        <v>432</v>
      </c>
      <c r="C41" s="16">
        <f>C42</f>
        <v>8630</v>
      </c>
      <c r="D41" s="16"/>
      <c r="E41" s="16"/>
    </row>
    <row r="42" spans="1:5" ht="13.5">
      <c r="A42" s="4" t="s">
        <v>425</v>
      </c>
      <c r="B42" s="48" t="s">
        <v>433</v>
      </c>
      <c r="C42" s="16">
        <f>C43</f>
        <v>8630</v>
      </c>
      <c r="D42" s="16"/>
      <c r="E42" s="16"/>
    </row>
    <row r="43" spans="1:5" ht="13.5">
      <c r="A43" s="2" t="s">
        <v>426</v>
      </c>
      <c r="B43" s="7" t="s">
        <v>434</v>
      </c>
      <c r="C43" s="17">
        <v>8630</v>
      </c>
      <c r="D43" s="17"/>
      <c r="E43" s="17"/>
    </row>
    <row r="44" spans="1:5" ht="13.5">
      <c r="A44" s="4" t="s">
        <v>30</v>
      </c>
      <c r="B44" s="5" t="s">
        <v>336</v>
      </c>
      <c r="C44" s="16">
        <f>C45</f>
        <v>5826050</v>
      </c>
      <c r="D44" s="16">
        <f>D45</f>
        <v>4154250</v>
      </c>
      <c r="E44" s="16">
        <f>E45</f>
        <v>4140450</v>
      </c>
    </row>
    <row r="45" spans="1:5" ht="26.25">
      <c r="A45" s="4" t="s">
        <v>31</v>
      </c>
      <c r="B45" s="5" t="s">
        <v>337</v>
      </c>
      <c r="C45" s="16">
        <f>C46+C49+C54</f>
        <v>5826050</v>
      </c>
      <c r="D45" s="16">
        <f>D46+D49+D54</f>
        <v>4154250</v>
      </c>
      <c r="E45" s="16">
        <f>E46+E49+E54</f>
        <v>4140450</v>
      </c>
    </row>
    <row r="46" spans="1:5" ht="13.5">
      <c r="A46" s="4" t="s">
        <v>32</v>
      </c>
      <c r="B46" s="5" t="s">
        <v>338</v>
      </c>
      <c r="C46" s="16">
        <f aca="true" t="shared" si="3" ref="C46:E47">C47</f>
        <v>3780400</v>
      </c>
      <c r="D46" s="16">
        <f t="shared" si="3"/>
        <v>3064300</v>
      </c>
      <c r="E46" s="16">
        <f t="shared" si="3"/>
        <v>3047200</v>
      </c>
    </row>
    <row r="47" spans="1:5" ht="28.5" customHeight="1">
      <c r="A47" s="2" t="s">
        <v>438</v>
      </c>
      <c r="B47" s="3" t="s">
        <v>368</v>
      </c>
      <c r="C47" s="17">
        <f t="shared" si="3"/>
        <v>3780400</v>
      </c>
      <c r="D47" s="17">
        <f t="shared" si="3"/>
        <v>3064300</v>
      </c>
      <c r="E47" s="17">
        <f t="shared" si="3"/>
        <v>3047200</v>
      </c>
    </row>
    <row r="48" spans="1:5" ht="26.25">
      <c r="A48" s="2" t="s">
        <v>439</v>
      </c>
      <c r="B48" s="3" t="s">
        <v>367</v>
      </c>
      <c r="C48" s="17">
        <v>3780400</v>
      </c>
      <c r="D48" s="17">
        <v>3064300</v>
      </c>
      <c r="E48" s="17">
        <v>3047200</v>
      </c>
    </row>
    <row r="49" spans="1:5" ht="26.25">
      <c r="A49" s="4" t="s">
        <v>35</v>
      </c>
      <c r="B49" s="5" t="s">
        <v>339</v>
      </c>
      <c r="C49" s="16">
        <f aca="true" t="shared" si="4" ref="C49:E51">C50</f>
        <v>1762800</v>
      </c>
      <c r="D49" s="16">
        <f t="shared" si="4"/>
        <v>804000</v>
      </c>
      <c r="E49" s="16">
        <f t="shared" si="4"/>
        <v>804000</v>
      </c>
    </row>
    <row r="50" spans="1:5" ht="13.5">
      <c r="A50" s="2" t="s">
        <v>36</v>
      </c>
      <c r="B50" s="3" t="s">
        <v>340</v>
      </c>
      <c r="C50" s="17">
        <f t="shared" si="4"/>
        <v>1762800</v>
      </c>
      <c r="D50" s="17">
        <f t="shared" si="4"/>
        <v>804000</v>
      </c>
      <c r="E50" s="17">
        <f t="shared" si="4"/>
        <v>804000</v>
      </c>
    </row>
    <row r="51" spans="1:5" ht="13.5">
      <c r="A51" s="2" t="s">
        <v>37</v>
      </c>
      <c r="B51" s="3" t="s">
        <v>341</v>
      </c>
      <c r="C51" s="17">
        <f>C52+C53</f>
        <v>1762800</v>
      </c>
      <c r="D51" s="17">
        <f t="shared" si="4"/>
        <v>804000</v>
      </c>
      <c r="E51" s="17">
        <f t="shared" si="4"/>
        <v>804000</v>
      </c>
    </row>
    <row r="52" spans="1:5" ht="26.25">
      <c r="A52" s="2" t="s">
        <v>38</v>
      </c>
      <c r="B52" s="3" t="s">
        <v>342</v>
      </c>
      <c r="C52" s="17">
        <v>1206000</v>
      </c>
      <c r="D52" s="17">
        <v>804000</v>
      </c>
      <c r="E52" s="17">
        <v>804000</v>
      </c>
    </row>
    <row r="53" spans="1:5" ht="52.5">
      <c r="A53" s="2" t="s">
        <v>420</v>
      </c>
      <c r="B53" s="3" t="s">
        <v>419</v>
      </c>
      <c r="C53" s="17">
        <v>556800</v>
      </c>
      <c r="D53" s="17"/>
      <c r="E53" s="17"/>
    </row>
    <row r="54" spans="1:5" ht="13.5">
      <c r="A54" s="4" t="s">
        <v>39</v>
      </c>
      <c r="B54" s="5" t="s">
        <v>343</v>
      </c>
      <c r="C54" s="16">
        <f>C55+C58</f>
        <v>282850</v>
      </c>
      <c r="D54" s="16">
        <f>D55+D58</f>
        <v>285950</v>
      </c>
      <c r="E54" s="16">
        <f>E55+E58</f>
        <v>289250</v>
      </c>
    </row>
    <row r="55" spans="1:5" ht="26.25">
      <c r="A55" s="2" t="s">
        <v>40</v>
      </c>
      <c r="B55" s="3" t="s">
        <v>344</v>
      </c>
      <c r="C55" s="17">
        <f aca="true" t="shared" si="5" ref="C55:E56">C56</f>
        <v>95100</v>
      </c>
      <c r="D55" s="17">
        <f t="shared" si="5"/>
        <v>98200</v>
      </c>
      <c r="E55" s="17">
        <f t="shared" si="5"/>
        <v>101500</v>
      </c>
    </row>
    <row r="56" spans="1:5" ht="26.25">
      <c r="A56" s="2" t="s">
        <v>41</v>
      </c>
      <c r="B56" s="3" t="s">
        <v>345</v>
      </c>
      <c r="C56" s="17">
        <f t="shared" si="5"/>
        <v>95100</v>
      </c>
      <c r="D56" s="17">
        <f t="shared" si="5"/>
        <v>98200</v>
      </c>
      <c r="E56" s="17">
        <f t="shared" si="5"/>
        <v>101500</v>
      </c>
    </row>
    <row r="57" spans="1:5" ht="26.25">
      <c r="A57" s="2" t="s">
        <v>42</v>
      </c>
      <c r="B57" s="7" t="s">
        <v>346</v>
      </c>
      <c r="C57" s="17">
        <v>95100</v>
      </c>
      <c r="D57" s="17">
        <v>98200</v>
      </c>
      <c r="E57" s="17">
        <v>101500</v>
      </c>
    </row>
    <row r="58" spans="1:5" ht="26.25">
      <c r="A58" s="2" t="s">
        <v>43</v>
      </c>
      <c r="B58" s="7" t="s">
        <v>347</v>
      </c>
      <c r="C58" s="17">
        <f>C59+C60</f>
        <v>187750</v>
      </c>
      <c r="D58" s="17">
        <f>D59+D60</f>
        <v>187750</v>
      </c>
      <c r="E58" s="17">
        <f>E59+E60</f>
        <v>187750</v>
      </c>
    </row>
    <row r="59" spans="1:5" ht="39">
      <c r="A59" s="2" t="s">
        <v>44</v>
      </c>
      <c r="B59" s="7" t="s">
        <v>348</v>
      </c>
      <c r="C59" s="17">
        <v>187250</v>
      </c>
      <c r="D59" s="17">
        <v>187250</v>
      </c>
      <c r="E59" s="17">
        <v>187250</v>
      </c>
    </row>
    <row r="60" spans="1:5" ht="52.5">
      <c r="A60" s="10" t="s">
        <v>408</v>
      </c>
      <c r="B60" s="7" t="s">
        <v>349</v>
      </c>
      <c r="C60" s="17">
        <v>500</v>
      </c>
      <c r="D60" s="17">
        <v>500</v>
      </c>
      <c r="E60" s="17">
        <v>500</v>
      </c>
    </row>
  </sheetData>
  <sheetProtection/>
  <mergeCells count="2">
    <mergeCell ref="A5:E5"/>
    <mergeCell ref="A6:E6"/>
  </mergeCells>
  <printOptions/>
  <pageMargins left="0.7086614173228347" right="0.17" top="0.63" bottom="0.25" header="0.31496062992125984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3"/>
  <sheetViews>
    <sheetView zoomScalePageLayoutView="0" workbookViewId="0" topLeftCell="A218">
      <selection activeCell="F238" sqref="F238:F239"/>
    </sheetView>
  </sheetViews>
  <sheetFormatPr defaultColWidth="9.140625" defaultRowHeight="15"/>
  <cols>
    <col min="1" max="1" width="57.28125" style="89" customWidth="1"/>
    <col min="2" max="2" width="4.8515625" style="89" customWidth="1"/>
    <col min="3" max="3" width="4.7109375" style="89" customWidth="1"/>
    <col min="4" max="4" width="11.8515625" style="89" customWidth="1"/>
    <col min="5" max="5" width="5.421875" style="89" customWidth="1"/>
    <col min="6" max="6" width="15.140625" style="90" customWidth="1"/>
    <col min="7" max="7" width="16.57421875" style="90" customWidth="1"/>
    <col min="8" max="8" width="14.00390625" style="90" customWidth="1"/>
    <col min="9" max="9" width="8.421875" style="89" customWidth="1"/>
    <col min="10" max="10" width="19.7109375" style="89" customWidth="1"/>
    <col min="11" max="11" width="16.00390625" style="89" customWidth="1"/>
    <col min="12" max="12" width="11.28125" style="89" bestFit="1" customWidth="1"/>
    <col min="13" max="16384" width="9.140625" style="89" customWidth="1"/>
  </cols>
  <sheetData>
    <row r="1" ht="12.75">
      <c r="H1" s="91" t="s">
        <v>354</v>
      </c>
    </row>
    <row r="2" ht="12.75">
      <c r="H2" s="91" t="s">
        <v>46</v>
      </c>
    </row>
    <row r="3" ht="12.75">
      <c r="H3" s="91" t="s">
        <v>47</v>
      </c>
    </row>
    <row r="4" spans="4:12" ht="12.75">
      <c r="D4" s="91"/>
      <c r="J4" s="92"/>
      <c r="K4" s="92"/>
      <c r="L4" s="92"/>
    </row>
    <row r="5" spans="1:8" ht="15.75" customHeight="1">
      <c r="A5" s="146" t="s">
        <v>441</v>
      </c>
      <c r="B5" s="146"/>
      <c r="C5" s="146"/>
      <c r="D5" s="146"/>
      <c r="E5" s="146"/>
      <c r="F5" s="146"/>
      <c r="G5" s="146"/>
      <c r="H5" s="146"/>
    </row>
    <row r="6" spans="1:12" ht="12.75">
      <c r="A6" s="93"/>
      <c r="B6" s="93"/>
      <c r="C6" s="93"/>
      <c r="D6" s="93"/>
      <c r="F6" s="94"/>
      <c r="G6" s="94"/>
      <c r="H6" s="94"/>
      <c r="J6" s="92"/>
      <c r="K6" s="92"/>
      <c r="L6" s="92"/>
    </row>
    <row r="7" spans="1:11" ht="12.75">
      <c r="A7" s="95" t="s">
        <v>94</v>
      </c>
      <c r="B7" s="95" t="s">
        <v>103</v>
      </c>
      <c r="C7" s="95" t="s">
        <v>104</v>
      </c>
      <c r="D7" s="95" t="s">
        <v>105</v>
      </c>
      <c r="E7" s="95" t="s">
        <v>106</v>
      </c>
      <c r="F7" s="96">
        <v>2022</v>
      </c>
      <c r="G7" s="96">
        <v>2023</v>
      </c>
      <c r="H7" s="96">
        <v>2024</v>
      </c>
      <c r="K7" s="97"/>
    </row>
    <row r="8" spans="1:11" ht="14.25" customHeight="1">
      <c r="A8" s="149" t="s">
        <v>96</v>
      </c>
      <c r="B8" s="148" t="s">
        <v>202</v>
      </c>
      <c r="C8" s="148" t="s">
        <v>202</v>
      </c>
      <c r="D8" s="148"/>
      <c r="E8" s="148"/>
      <c r="F8" s="144">
        <f>F10+F68+F79+F97+F135+F186+F199+F212+F219+F226</f>
        <v>8042180</v>
      </c>
      <c r="G8" s="144">
        <f>G10+G68+G79+G97+G135+G186+G199+G212+G219+G226+G234</f>
        <v>6380950</v>
      </c>
      <c r="H8" s="144">
        <f>H10+H68+H79+H97+H135+H186+H199+H212+H219+H226+H234</f>
        <v>6400950</v>
      </c>
      <c r="I8" s="151"/>
      <c r="K8" s="92"/>
    </row>
    <row r="9" spans="1:11" ht="12.75">
      <c r="A9" s="150"/>
      <c r="B9" s="148"/>
      <c r="C9" s="148"/>
      <c r="D9" s="148"/>
      <c r="E9" s="148"/>
      <c r="F9" s="145"/>
      <c r="G9" s="145"/>
      <c r="H9" s="145"/>
      <c r="I9" s="151"/>
      <c r="K9" s="92"/>
    </row>
    <row r="10" spans="1:8" ht="12.75">
      <c r="A10" s="98" t="s">
        <v>107</v>
      </c>
      <c r="B10" s="99" t="s">
        <v>195</v>
      </c>
      <c r="C10" s="99" t="s">
        <v>202</v>
      </c>
      <c r="D10" s="99"/>
      <c r="E10" s="99"/>
      <c r="F10" s="100">
        <f>F11+F18+F40+F49+F54+F48</f>
        <v>3802480</v>
      </c>
      <c r="G10" s="100">
        <f>G11+G18+G40+G49+G54</f>
        <v>3547410</v>
      </c>
      <c r="H10" s="100">
        <f>H11+H18+H40+H49+H54</f>
        <v>3546610</v>
      </c>
    </row>
    <row r="11" spans="1:8" ht="16.5" customHeight="1">
      <c r="A11" s="101" t="s">
        <v>108</v>
      </c>
      <c r="B11" s="103" t="s">
        <v>195</v>
      </c>
      <c r="C11" s="103" t="s">
        <v>196</v>
      </c>
      <c r="D11" s="103"/>
      <c r="E11" s="103"/>
      <c r="F11" s="104">
        <f aca="true" t="shared" si="0" ref="F11:H13">F12</f>
        <v>718300</v>
      </c>
      <c r="G11" s="104">
        <f t="shared" si="0"/>
        <v>718300</v>
      </c>
      <c r="H11" s="104">
        <f t="shared" si="0"/>
        <v>718300</v>
      </c>
    </row>
    <row r="12" spans="1:8" ht="40.5" customHeight="1">
      <c r="A12" s="101" t="s">
        <v>109</v>
      </c>
      <c r="B12" s="103" t="s">
        <v>195</v>
      </c>
      <c r="C12" s="103" t="s">
        <v>196</v>
      </c>
      <c r="D12" s="103" t="s">
        <v>110</v>
      </c>
      <c r="E12" s="103"/>
      <c r="F12" s="104">
        <f t="shared" si="0"/>
        <v>718300</v>
      </c>
      <c r="G12" s="104">
        <f t="shared" si="0"/>
        <v>718300</v>
      </c>
      <c r="H12" s="104">
        <f t="shared" si="0"/>
        <v>718300</v>
      </c>
    </row>
    <row r="13" spans="1:8" ht="12.75">
      <c r="A13" s="101" t="s">
        <v>111</v>
      </c>
      <c r="B13" s="103" t="s">
        <v>195</v>
      </c>
      <c r="C13" s="103" t="s">
        <v>196</v>
      </c>
      <c r="D13" s="103" t="s">
        <v>112</v>
      </c>
      <c r="E13" s="103"/>
      <c r="F13" s="104">
        <f t="shared" si="0"/>
        <v>718300</v>
      </c>
      <c r="G13" s="104">
        <f t="shared" si="0"/>
        <v>718300</v>
      </c>
      <c r="H13" s="104">
        <f t="shared" si="0"/>
        <v>718300</v>
      </c>
    </row>
    <row r="14" spans="1:11" ht="26.25">
      <c r="A14" s="101" t="s">
        <v>286</v>
      </c>
      <c r="B14" s="103" t="s">
        <v>195</v>
      </c>
      <c r="C14" s="103" t="s">
        <v>196</v>
      </c>
      <c r="D14" s="103" t="s">
        <v>112</v>
      </c>
      <c r="E14" s="103">
        <v>120</v>
      </c>
      <c r="F14" s="105">
        <f>F15+F16+F17</f>
        <v>718300</v>
      </c>
      <c r="G14" s="105">
        <f>G15+G16+G17</f>
        <v>718300</v>
      </c>
      <c r="H14" s="105">
        <f>H15+H16+H17</f>
        <v>718300</v>
      </c>
      <c r="K14" s="92"/>
    </row>
    <row r="15" spans="1:8" ht="12.75">
      <c r="A15" s="101" t="s">
        <v>285</v>
      </c>
      <c r="B15" s="103" t="s">
        <v>195</v>
      </c>
      <c r="C15" s="103" t="s">
        <v>196</v>
      </c>
      <c r="D15" s="103" t="s">
        <v>112</v>
      </c>
      <c r="E15" s="103" t="s">
        <v>289</v>
      </c>
      <c r="F15" s="105">
        <v>521000</v>
      </c>
      <c r="G15" s="105">
        <v>521000</v>
      </c>
      <c r="H15" s="105">
        <v>521000</v>
      </c>
    </row>
    <row r="16" spans="1:8" ht="26.25">
      <c r="A16" s="101" t="s">
        <v>287</v>
      </c>
      <c r="B16" s="103" t="s">
        <v>195</v>
      </c>
      <c r="C16" s="103" t="s">
        <v>196</v>
      </c>
      <c r="D16" s="103" t="s">
        <v>112</v>
      </c>
      <c r="E16" s="103" t="s">
        <v>290</v>
      </c>
      <c r="F16" s="105">
        <v>40000</v>
      </c>
      <c r="G16" s="105">
        <v>40000</v>
      </c>
      <c r="H16" s="105">
        <v>40000</v>
      </c>
    </row>
    <row r="17" spans="1:8" ht="39">
      <c r="A17" s="101" t="s">
        <v>288</v>
      </c>
      <c r="B17" s="103" t="s">
        <v>195</v>
      </c>
      <c r="C17" s="103" t="s">
        <v>196</v>
      </c>
      <c r="D17" s="103" t="s">
        <v>112</v>
      </c>
      <c r="E17" s="103" t="s">
        <v>291</v>
      </c>
      <c r="F17" s="105">
        <v>157300</v>
      </c>
      <c r="G17" s="105">
        <v>157300</v>
      </c>
      <c r="H17" s="105">
        <v>157300</v>
      </c>
    </row>
    <row r="18" spans="1:8" ht="12.75">
      <c r="A18" s="101" t="s">
        <v>113</v>
      </c>
      <c r="B18" s="103" t="s">
        <v>195</v>
      </c>
      <c r="C18" s="103" t="s">
        <v>198</v>
      </c>
      <c r="D18" s="103"/>
      <c r="E18" s="103"/>
      <c r="F18" s="104">
        <f>F19</f>
        <v>2908670</v>
      </c>
      <c r="G18" s="104">
        <f>G19</f>
        <v>2703600</v>
      </c>
      <c r="H18" s="104">
        <f>H19</f>
        <v>2702800</v>
      </c>
    </row>
    <row r="19" spans="1:10" ht="39">
      <c r="A19" s="101" t="s">
        <v>109</v>
      </c>
      <c r="B19" s="103" t="s">
        <v>195</v>
      </c>
      <c r="C19" s="103" t="s">
        <v>198</v>
      </c>
      <c r="D19" s="103" t="s">
        <v>110</v>
      </c>
      <c r="E19" s="103"/>
      <c r="F19" s="104">
        <f>F20+F33</f>
        <v>2908670</v>
      </c>
      <c r="G19" s="104">
        <f>G20+G33</f>
        <v>2703600</v>
      </c>
      <c r="H19" s="104">
        <f>H20+H33</f>
        <v>2702800</v>
      </c>
      <c r="J19" s="97"/>
    </row>
    <row r="20" spans="1:10" ht="12.75">
      <c r="A20" s="101" t="s">
        <v>114</v>
      </c>
      <c r="B20" s="103" t="s">
        <v>195</v>
      </c>
      <c r="C20" s="103" t="s">
        <v>198</v>
      </c>
      <c r="D20" s="103" t="s">
        <v>115</v>
      </c>
      <c r="E20" s="103"/>
      <c r="F20" s="104">
        <f>F21+F25+F30</f>
        <v>2721420</v>
      </c>
      <c r="G20" s="104">
        <f>G21+G25+G30</f>
        <v>2516350</v>
      </c>
      <c r="H20" s="104">
        <f>H21+H25+H30</f>
        <v>2515550</v>
      </c>
      <c r="J20" s="92"/>
    </row>
    <row r="21" spans="1:8" ht="26.25">
      <c r="A21" s="101" t="s">
        <v>286</v>
      </c>
      <c r="B21" s="103" t="s">
        <v>195</v>
      </c>
      <c r="C21" s="103" t="s">
        <v>198</v>
      </c>
      <c r="D21" s="103" t="s">
        <v>115</v>
      </c>
      <c r="E21" s="103">
        <v>120</v>
      </c>
      <c r="F21" s="105">
        <f>F22+F23+F24</f>
        <v>2089500</v>
      </c>
      <c r="G21" s="105">
        <f>G22+G23+G24</f>
        <v>2089500</v>
      </c>
      <c r="H21" s="105">
        <f>H22+H23+H24</f>
        <v>2089500</v>
      </c>
    </row>
    <row r="22" spans="1:8" ht="12.75">
      <c r="A22" s="101" t="s">
        <v>285</v>
      </c>
      <c r="B22" s="103" t="s">
        <v>195</v>
      </c>
      <c r="C22" s="103" t="s">
        <v>198</v>
      </c>
      <c r="D22" s="103" t="s">
        <v>115</v>
      </c>
      <c r="E22" s="103" t="s">
        <v>289</v>
      </c>
      <c r="F22" s="105">
        <f>1598000-86000</f>
        <v>1512000</v>
      </c>
      <c r="G22" s="105">
        <v>1512000</v>
      </c>
      <c r="H22" s="105">
        <v>1512000</v>
      </c>
    </row>
    <row r="23" spans="1:8" ht="26.25">
      <c r="A23" s="101" t="s">
        <v>287</v>
      </c>
      <c r="B23" s="103" t="s">
        <v>195</v>
      </c>
      <c r="C23" s="103" t="s">
        <v>198</v>
      </c>
      <c r="D23" s="103" t="s">
        <v>115</v>
      </c>
      <c r="E23" s="103" t="s">
        <v>290</v>
      </c>
      <c r="F23" s="105">
        <f>40000+40000+24000+18000+1000+6000+500</f>
        <v>129500</v>
      </c>
      <c r="G23" s="105">
        <v>129500</v>
      </c>
      <c r="H23" s="105">
        <v>129500</v>
      </c>
    </row>
    <row r="24" spans="1:8" ht="39">
      <c r="A24" s="101" t="s">
        <v>288</v>
      </c>
      <c r="B24" s="103" t="s">
        <v>195</v>
      </c>
      <c r="C24" s="103" t="s">
        <v>198</v>
      </c>
      <c r="D24" s="103" t="s">
        <v>115</v>
      </c>
      <c r="E24" s="103" t="s">
        <v>291</v>
      </c>
      <c r="F24" s="105">
        <v>448000</v>
      </c>
      <c r="G24" s="105">
        <v>448000</v>
      </c>
      <c r="H24" s="105">
        <v>448000</v>
      </c>
    </row>
    <row r="25" spans="1:8" ht="26.25">
      <c r="A25" s="101" t="s">
        <v>293</v>
      </c>
      <c r="B25" s="103" t="s">
        <v>195</v>
      </c>
      <c r="C25" s="103" t="s">
        <v>198</v>
      </c>
      <c r="D25" s="103" t="s">
        <v>115</v>
      </c>
      <c r="E25" s="103">
        <v>240</v>
      </c>
      <c r="F25" s="105">
        <f>F27+F28+F29</f>
        <v>623270</v>
      </c>
      <c r="G25" s="105">
        <f>G27+G28+G29</f>
        <v>418200</v>
      </c>
      <c r="H25" s="105">
        <f>H27+H28+H29</f>
        <v>417400</v>
      </c>
    </row>
    <row r="26" spans="1:8" ht="12.75" customHeight="1" hidden="1">
      <c r="A26" s="101"/>
      <c r="B26" s="103"/>
      <c r="C26" s="106"/>
      <c r="D26" s="103"/>
      <c r="E26" s="103"/>
      <c r="F26" s="107"/>
      <c r="G26" s="107"/>
      <c r="H26" s="108"/>
    </row>
    <row r="27" spans="1:8" ht="30.75" customHeight="1">
      <c r="A27" s="101" t="s">
        <v>295</v>
      </c>
      <c r="B27" s="103" t="s">
        <v>195</v>
      </c>
      <c r="C27" s="103" t="s">
        <v>198</v>
      </c>
      <c r="D27" s="103" t="s">
        <v>115</v>
      </c>
      <c r="E27" s="103" t="s">
        <v>296</v>
      </c>
      <c r="F27" s="105">
        <v>125000</v>
      </c>
      <c r="G27" s="105">
        <f>151000-21000+34000-50000-54000</f>
        <v>60000</v>
      </c>
      <c r="H27" s="105">
        <f>151000-9000+34000-50000</f>
        <v>126000</v>
      </c>
    </row>
    <row r="28" spans="1:8" ht="12.75" customHeight="1">
      <c r="A28" s="101" t="s">
        <v>294</v>
      </c>
      <c r="B28" s="103" t="s">
        <v>195</v>
      </c>
      <c r="C28" s="103" t="s">
        <v>198</v>
      </c>
      <c r="D28" s="103" t="s">
        <v>115</v>
      </c>
      <c r="E28" s="103" t="s">
        <v>292</v>
      </c>
      <c r="F28" s="105">
        <f>143500-8000-11830</f>
        <v>123670</v>
      </c>
      <c r="G28" s="105">
        <f>29397+50000+3</f>
        <v>79400</v>
      </c>
      <c r="H28" s="105">
        <f>35597+3</f>
        <v>35600</v>
      </c>
    </row>
    <row r="29" spans="1:8" ht="12.75" customHeight="1">
      <c r="A29" s="101" t="s">
        <v>416</v>
      </c>
      <c r="B29" s="103" t="s">
        <v>195</v>
      </c>
      <c r="C29" s="103" t="s">
        <v>198</v>
      </c>
      <c r="D29" s="103" t="s">
        <v>115</v>
      </c>
      <c r="E29" s="103" t="s">
        <v>417</v>
      </c>
      <c r="F29" s="105">
        <f>394600-20000</f>
        <v>374600</v>
      </c>
      <c r="G29" s="105">
        <f>128800+150000</f>
        <v>278800</v>
      </c>
      <c r="H29" s="105">
        <f>135800+120000</f>
        <v>255800</v>
      </c>
    </row>
    <row r="30" spans="1:8" ht="12.75">
      <c r="A30" s="101" t="s">
        <v>116</v>
      </c>
      <c r="B30" s="103" t="s">
        <v>195</v>
      </c>
      <c r="C30" s="103" t="s">
        <v>198</v>
      </c>
      <c r="D30" s="103" t="s">
        <v>115</v>
      </c>
      <c r="E30" s="103">
        <v>850</v>
      </c>
      <c r="F30" s="105">
        <f>F31+F32</f>
        <v>8650</v>
      </c>
      <c r="G30" s="105">
        <f>G31+G32</f>
        <v>8650</v>
      </c>
      <c r="H30" s="105">
        <f>H31+H32</f>
        <v>8650</v>
      </c>
    </row>
    <row r="31" spans="1:8" ht="12.75">
      <c r="A31" s="101" t="s">
        <v>300</v>
      </c>
      <c r="B31" s="103" t="s">
        <v>195</v>
      </c>
      <c r="C31" s="103" t="s">
        <v>198</v>
      </c>
      <c r="D31" s="103" t="s">
        <v>115</v>
      </c>
      <c r="E31" s="103" t="s">
        <v>299</v>
      </c>
      <c r="F31" s="105">
        <v>2650</v>
      </c>
      <c r="G31" s="105">
        <v>2650</v>
      </c>
      <c r="H31" s="105">
        <v>2650</v>
      </c>
    </row>
    <row r="32" spans="1:8" ht="12.75">
      <c r="A32" s="101" t="s">
        <v>302</v>
      </c>
      <c r="B32" s="103" t="s">
        <v>195</v>
      </c>
      <c r="C32" s="103" t="s">
        <v>198</v>
      </c>
      <c r="D32" s="103" t="s">
        <v>115</v>
      </c>
      <c r="E32" s="103" t="s">
        <v>301</v>
      </c>
      <c r="F32" s="105">
        <v>6000</v>
      </c>
      <c r="G32" s="105">
        <f>5997+3</f>
        <v>6000</v>
      </c>
      <c r="H32" s="105">
        <v>6000</v>
      </c>
    </row>
    <row r="33" spans="1:8" ht="26.25">
      <c r="A33" s="101" t="s">
        <v>117</v>
      </c>
      <c r="B33" s="103" t="s">
        <v>195</v>
      </c>
      <c r="C33" s="103" t="s">
        <v>198</v>
      </c>
      <c r="D33" s="103" t="s">
        <v>118</v>
      </c>
      <c r="E33" s="103"/>
      <c r="F33" s="105">
        <f>F34</f>
        <v>187250</v>
      </c>
      <c r="G33" s="105">
        <f>G34</f>
        <v>187250</v>
      </c>
      <c r="H33" s="105">
        <f>H34</f>
        <v>187250</v>
      </c>
    </row>
    <row r="34" spans="1:8" ht="26.25">
      <c r="A34" s="101" t="s">
        <v>286</v>
      </c>
      <c r="B34" s="103" t="s">
        <v>195</v>
      </c>
      <c r="C34" s="103" t="s">
        <v>198</v>
      </c>
      <c r="D34" s="103" t="s">
        <v>118</v>
      </c>
      <c r="E34" s="103">
        <v>120</v>
      </c>
      <c r="F34" s="105">
        <f>F35+F36+F37</f>
        <v>187250</v>
      </c>
      <c r="G34" s="105">
        <f>G35+G36+G37</f>
        <v>187250</v>
      </c>
      <c r="H34" s="105">
        <f>H35+H36+H37</f>
        <v>187250</v>
      </c>
    </row>
    <row r="35" spans="1:8" ht="12.75">
      <c r="A35" s="101" t="s">
        <v>285</v>
      </c>
      <c r="B35" s="103" t="s">
        <v>195</v>
      </c>
      <c r="C35" s="103" t="s">
        <v>198</v>
      </c>
      <c r="D35" s="103" t="s">
        <v>118</v>
      </c>
      <c r="E35" s="103" t="s">
        <v>289</v>
      </c>
      <c r="F35" s="105">
        <v>131900</v>
      </c>
      <c r="G35" s="105">
        <v>131900</v>
      </c>
      <c r="H35" s="105">
        <v>131900</v>
      </c>
    </row>
    <row r="36" spans="1:8" ht="26.25">
      <c r="A36" s="101" t="s">
        <v>287</v>
      </c>
      <c r="B36" s="103" t="s">
        <v>195</v>
      </c>
      <c r="C36" s="103" t="s">
        <v>198</v>
      </c>
      <c r="D36" s="103" t="s">
        <v>118</v>
      </c>
      <c r="E36" s="103" t="s">
        <v>290</v>
      </c>
      <c r="F36" s="105">
        <v>16000</v>
      </c>
      <c r="G36" s="105">
        <v>16000</v>
      </c>
      <c r="H36" s="105">
        <v>16000</v>
      </c>
    </row>
    <row r="37" spans="1:8" ht="39">
      <c r="A37" s="101" t="s">
        <v>288</v>
      </c>
      <c r="B37" s="103" t="s">
        <v>195</v>
      </c>
      <c r="C37" s="103" t="s">
        <v>198</v>
      </c>
      <c r="D37" s="103" t="s">
        <v>118</v>
      </c>
      <c r="E37" s="103" t="s">
        <v>291</v>
      </c>
      <c r="F37" s="105">
        <v>39350</v>
      </c>
      <c r="G37" s="105">
        <v>39350</v>
      </c>
      <c r="H37" s="105">
        <v>39350</v>
      </c>
    </row>
    <row r="38" spans="1:8" ht="26.25">
      <c r="A38" s="101" t="s">
        <v>119</v>
      </c>
      <c r="B38" s="103" t="s">
        <v>195</v>
      </c>
      <c r="C38" s="103" t="s">
        <v>203</v>
      </c>
      <c r="D38" s="103"/>
      <c r="E38" s="103"/>
      <c r="F38" s="105">
        <f aca="true" t="shared" si="1" ref="F38:H42">F39</f>
        <v>26010</v>
      </c>
      <c r="G38" s="105">
        <f t="shared" si="1"/>
        <v>26010</v>
      </c>
      <c r="H38" s="105">
        <f t="shared" si="1"/>
        <v>26010</v>
      </c>
    </row>
    <row r="39" spans="1:8" ht="26.25">
      <c r="A39" s="101" t="s">
        <v>120</v>
      </c>
      <c r="B39" s="103" t="s">
        <v>195</v>
      </c>
      <c r="C39" s="103" t="s">
        <v>203</v>
      </c>
      <c r="D39" s="103" t="s">
        <v>121</v>
      </c>
      <c r="E39" s="103"/>
      <c r="F39" s="105">
        <f t="shared" si="1"/>
        <v>26010</v>
      </c>
      <c r="G39" s="105">
        <f t="shared" si="1"/>
        <v>26010</v>
      </c>
      <c r="H39" s="105">
        <f t="shared" si="1"/>
        <v>26010</v>
      </c>
    </row>
    <row r="40" spans="1:8" ht="12.75">
      <c r="A40" s="101" t="s">
        <v>122</v>
      </c>
      <c r="B40" s="103" t="s">
        <v>195</v>
      </c>
      <c r="C40" s="103" t="s">
        <v>203</v>
      </c>
      <c r="D40" s="103" t="s">
        <v>123</v>
      </c>
      <c r="E40" s="103"/>
      <c r="F40" s="105">
        <f t="shared" si="1"/>
        <v>26010</v>
      </c>
      <c r="G40" s="105">
        <f t="shared" si="1"/>
        <v>26010</v>
      </c>
      <c r="H40" s="105">
        <f t="shared" si="1"/>
        <v>26010</v>
      </c>
    </row>
    <row r="41" spans="1:8" ht="52.5" customHeight="1">
      <c r="A41" s="101" t="s">
        <v>124</v>
      </c>
      <c r="B41" s="103" t="s">
        <v>195</v>
      </c>
      <c r="C41" s="103" t="s">
        <v>203</v>
      </c>
      <c r="D41" s="103" t="s">
        <v>125</v>
      </c>
      <c r="E41" s="103"/>
      <c r="F41" s="105">
        <f t="shared" si="1"/>
        <v>26010</v>
      </c>
      <c r="G41" s="105">
        <f t="shared" si="1"/>
        <v>26010</v>
      </c>
      <c r="H41" s="105">
        <f t="shared" si="1"/>
        <v>26010</v>
      </c>
    </row>
    <row r="42" spans="1:8" ht="12.75">
      <c r="A42" s="101" t="s">
        <v>126</v>
      </c>
      <c r="B42" s="103" t="s">
        <v>195</v>
      </c>
      <c r="C42" s="103" t="s">
        <v>203</v>
      </c>
      <c r="D42" s="103" t="s">
        <v>125</v>
      </c>
      <c r="E42" s="103">
        <v>500</v>
      </c>
      <c r="F42" s="105">
        <f>F43</f>
        <v>26010</v>
      </c>
      <c r="G42" s="105">
        <f t="shared" si="1"/>
        <v>26010</v>
      </c>
      <c r="H42" s="105">
        <f t="shared" si="1"/>
        <v>26010</v>
      </c>
    </row>
    <row r="43" spans="1:8" ht="12.75">
      <c r="A43" s="101" t="s">
        <v>297</v>
      </c>
      <c r="B43" s="103" t="s">
        <v>195</v>
      </c>
      <c r="C43" s="103" t="s">
        <v>203</v>
      </c>
      <c r="D43" s="103" t="s">
        <v>125</v>
      </c>
      <c r="E43" s="103" t="s">
        <v>298</v>
      </c>
      <c r="F43" s="105">
        <v>26010</v>
      </c>
      <c r="G43" s="105">
        <v>26010</v>
      </c>
      <c r="H43" s="105">
        <v>26010</v>
      </c>
    </row>
    <row r="44" spans="1:8" ht="12.75">
      <c r="A44" s="30" t="s">
        <v>451</v>
      </c>
      <c r="B44" s="36" t="s">
        <v>195</v>
      </c>
      <c r="C44" s="36" t="s">
        <v>200</v>
      </c>
      <c r="D44" s="36"/>
      <c r="E44" s="36"/>
      <c r="F44" s="38">
        <f>F45</f>
        <v>48700</v>
      </c>
      <c r="G44" s="38"/>
      <c r="H44" s="38"/>
    </row>
    <row r="45" spans="1:8" ht="26.25">
      <c r="A45" s="30" t="s">
        <v>120</v>
      </c>
      <c r="B45" s="36" t="s">
        <v>195</v>
      </c>
      <c r="C45" s="36" t="s">
        <v>200</v>
      </c>
      <c r="D45" s="36" t="s">
        <v>123</v>
      </c>
      <c r="E45" s="36"/>
      <c r="F45" s="38">
        <f>F46</f>
        <v>48700</v>
      </c>
      <c r="G45" s="38"/>
      <c r="H45" s="38"/>
    </row>
    <row r="46" spans="1:8" ht="26.25">
      <c r="A46" s="30" t="s">
        <v>452</v>
      </c>
      <c r="B46" s="36" t="s">
        <v>195</v>
      </c>
      <c r="C46" s="36" t="s">
        <v>200</v>
      </c>
      <c r="D46" s="36" t="s">
        <v>423</v>
      </c>
      <c r="E46" s="36"/>
      <c r="F46" s="38">
        <f>F47</f>
        <v>48700</v>
      </c>
      <c r="G46" s="38"/>
      <c r="H46" s="38"/>
    </row>
    <row r="47" spans="1:8" ht="26.25">
      <c r="A47" s="153" t="s">
        <v>293</v>
      </c>
      <c r="B47" s="103" t="s">
        <v>195</v>
      </c>
      <c r="C47" s="103" t="s">
        <v>200</v>
      </c>
      <c r="D47" s="36" t="s">
        <v>423</v>
      </c>
      <c r="E47" s="103" t="s">
        <v>219</v>
      </c>
      <c r="F47" s="105">
        <f>F48</f>
        <v>48700</v>
      </c>
      <c r="G47" s="105"/>
      <c r="H47" s="105"/>
    </row>
    <row r="48" spans="1:8" ht="12.75">
      <c r="A48" s="57" t="s">
        <v>294</v>
      </c>
      <c r="B48" s="103" t="s">
        <v>195</v>
      </c>
      <c r="C48" s="103" t="s">
        <v>200</v>
      </c>
      <c r="D48" s="36" t="s">
        <v>423</v>
      </c>
      <c r="E48" s="103" t="s">
        <v>292</v>
      </c>
      <c r="F48" s="105">
        <v>48700</v>
      </c>
      <c r="G48" s="105"/>
      <c r="H48" s="105"/>
    </row>
    <row r="49" spans="1:8" ht="12.75">
      <c r="A49" s="101" t="s">
        <v>127</v>
      </c>
      <c r="B49" s="103" t="s">
        <v>195</v>
      </c>
      <c r="C49" s="103">
        <v>11</v>
      </c>
      <c r="D49" s="103" t="s">
        <v>212</v>
      </c>
      <c r="E49" s="103"/>
      <c r="F49" s="105">
        <f aca="true" t="shared" si="2" ref="F49:H52">F50</f>
        <v>1300</v>
      </c>
      <c r="G49" s="105">
        <f t="shared" si="2"/>
        <v>5000</v>
      </c>
      <c r="H49" s="105">
        <f t="shared" si="2"/>
        <v>5000</v>
      </c>
    </row>
    <row r="50" spans="1:8" ht="26.25">
      <c r="A50" s="101" t="s">
        <v>120</v>
      </c>
      <c r="B50" s="103" t="s">
        <v>195</v>
      </c>
      <c r="C50" s="103">
        <v>11</v>
      </c>
      <c r="D50" s="103" t="s">
        <v>121</v>
      </c>
      <c r="E50" s="103"/>
      <c r="F50" s="105">
        <f t="shared" si="2"/>
        <v>1300</v>
      </c>
      <c r="G50" s="105">
        <f t="shared" si="2"/>
        <v>5000</v>
      </c>
      <c r="H50" s="105">
        <f t="shared" si="2"/>
        <v>5000</v>
      </c>
    </row>
    <row r="51" spans="1:8" ht="12.75">
      <c r="A51" s="101" t="s">
        <v>122</v>
      </c>
      <c r="B51" s="103" t="s">
        <v>195</v>
      </c>
      <c r="C51" s="103">
        <v>11</v>
      </c>
      <c r="D51" s="103" t="s">
        <v>123</v>
      </c>
      <c r="E51" s="103"/>
      <c r="F51" s="105">
        <f t="shared" si="2"/>
        <v>1300</v>
      </c>
      <c r="G51" s="105">
        <f t="shared" si="2"/>
        <v>5000</v>
      </c>
      <c r="H51" s="105">
        <f t="shared" si="2"/>
        <v>5000</v>
      </c>
    </row>
    <row r="52" spans="1:8" ht="26.25">
      <c r="A52" s="101" t="s">
        <v>128</v>
      </c>
      <c r="B52" s="103" t="s">
        <v>195</v>
      </c>
      <c r="C52" s="103">
        <v>11</v>
      </c>
      <c r="D52" s="103" t="s">
        <v>129</v>
      </c>
      <c r="E52" s="103"/>
      <c r="F52" s="105">
        <v>1300</v>
      </c>
      <c r="G52" s="105">
        <f t="shared" si="2"/>
        <v>5000</v>
      </c>
      <c r="H52" s="105">
        <f t="shared" si="2"/>
        <v>5000</v>
      </c>
    </row>
    <row r="53" spans="1:8" ht="12.75">
      <c r="A53" s="101" t="s">
        <v>130</v>
      </c>
      <c r="B53" s="103" t="s">
        <v>195</v>
      </c>
      <c r="C53" s="103">
        <v>11</v>
      </c>
      <c r="D53" s="103" t="s">
        <v>131</v>
      </c>
      <c r="E53" s="103">
        <v>870</v>
      </c>
      <c r="F53" s="105">
        <v>5000</v>
      </c>
      <c r="G53" s="105">
        <v>5000</v>
      </c>
      <c r="H53" s="105">
        <v>5000</v>
      </c>
    </row>
    <row r="54" spans="1:8" ht="12.75">
      <c r="A54" s="98" t="s">
        <v>132</v>
      </c>
      <c r="B54" s="99" t="s">
        <v>195</v>
      </c>
      <c r="C54" s="99">
        <v>13</v>
      </c>
      <c r="D54" s="99"/>
      <c r="E54" s="99"/>
      <c r="F54" s="100">
        <f>F55+F60+F65</f>
        <v>99500</v>
      </c>
      <c r="G54" s="100">
        <f>G55+G60+G65</f>
        <v>94500</v>
      </c>
      <c r="H54" s="100">
        <f>H55+H60+H65</f>
        <v>94500</v>
      </c>
    </row>
    <row r="55" spans="1:8" ht="26.25">
      <c r="A55" s="101" t="s">
        <v>120</v>
      </c>
      <c r="B55" s="103" t="s">
        <v>195</v>
      </c>
      <c r="C55" s="103">
        <v>13</v>
      </c>
      <c r="D55" s="103" t="s">
        <v>121</v>
      </c>
      <c r="E55" s="103"/>
      <c r="F55" s="104">
        <f aca="true" t="shared" si="3" ref="F55:H58">F56</f>
        <v>45000</v>
      </c>
      <c r="G55" s="104">
        <f t="shared" si="3"/>
        <v>40000</v>
      </c>
      <c r="H55" s="104">
        <f t="shared" si="3"/>
        <v>40000</v>
      </c>
    </row>
    <row r="56" spans="1:8" ht="12.75">
      <c r="A56" s="101" t="s">
        <v>175</v>
      </c>
      <c r="B56" s="103" t="s">
        <v>195</v>
      </c>
      <c r="C56" s="103">
        <v>13</v>
      </c>
      <c r="D56" s="103" t="s">
        <v>123</v>
      </c>
      <c r="E56" s="103"/>
      <c r="F56" s="104">
        <f t="shared" si="3"/>
        <v>45000</v>
      </c>
      <c r="G56" s="104">
        <f t="shared" si="3"/>
        <v>40000</v>
      </c>
      <c r="H56" s="104">
        <f t="shared" si="3"/>
        <v>40000</v>
      </c>
    </row>
    <row r="57" spans="1:8" ht="26.25">
      <c r="A57" s="101" t="s">
        <v>369</v>
      </c>
      <c r="B57" s="103" t="s">
        <v>195</v>
      </c>
      <c r="C57" s="103" t="s">
        <v>217</v>
      </c>
      <c r="D57" s="103" t="s">
        <v>260</v>
      </c>
      <c r="E57" s="103"/>
      <c r="F57" s="104">
        <f t="shared" si="3"/>
        <v>45000</v>
      </c>
      <c r="G57" s="104">
        <f t="shared" si="3"/>
        <v>40000</v>
      </c>
      <c r="H57" s="104">
        <f t="shared" si="3"/>
        <v>40000</v>
      </c>
    </row>
    <row r="58" spans="1:8" ht="26.25">
      <c r="A58" s="101" t="s">
        <v>293</v>
      </c>
      <c r="B58" s="103" t="s">
        <v>195</v>
      </c>
      <c r="C58" s="103">
        <v>13</v>
      </c>
      <c r="D58" s="103" t="s">
        <v>260</v>
      </c>
      <c r="E58" s="103">
        <v>240</v>
      </c>
      <c r="F58" s="105">
        <f t="shared" si="3"/>
        <v>45000</v>
      </c>
      <c r="G58" s="105">
        <f t="shared" si="3"/>
        <v>40000</v>
      </c>
      <c r="H58" s="105">
        <f t="shared" si="3"/>
        <v>40000</v>
      </c>
    </row>
    <row r="59" spans="1:8" ht="12.75">
      <c r="A59" s="101" t="s">
        <v>294</v>
      </c>
      <c r="B59" s="103" t="s">
        <v>195</v>
      </c>
      <c r="C59" s="103">
        <v>13</v>
      </c>
      <c r="D59" s="103" t="s">
        <v>260</v>
      </c>
      <c r="E59" s="103" t="s">
        <v>292</v>
      </c>
      <c r="F59" s="104">
        <f>10000+35000</f>
        <v>45000</v>
      </c>
      <c r="G59" s="104">
        <f>31000+9000</f>
        <v>40000</v>
      </c>
      <c r="H59" s="104">
        <f>31000+9000</f>
        <v>40000</v>
      </c>
    </row>
    <row r="60" spans="1:8" ht="26.25">
      <c r="A60" s="101" t="s">
        <v>120</v>
      </c>
      <c r="B60" s="103" t="s">
        <v>195</v>
      </c>
      <c r="C60" s="103">
        <v>13</v>
      </c>
      <c r="D60" s="103" t="s">
        <v>121</v>
      </c>
      <c r="E60" s="103"/>
      <c r="F60" s="105">
        <f>F61</f>
        <v>500</v>
      </c>
      <c r="G60" s="105">
        <f>G62</f>
        <v>500</v>
      </c>
      <c r="H60" s="105">
        <f>H62</f>
        <v>500</v>
      </c>
    </row>
    <row r="61" spans="1:8" ht="12.75">
      <c r="A61" s="101" t="s">
        <v>175</v>
      </c>
      <c r="B61" s="103" t="s">
        <v>195</v>
      </c>
      <c r="C61" s="103">
        <v>13</v>
      </c>
      <c r="D61" s="103" t="s">
        <v>123</v>
      </c>
      <c r="E61" s="103"/>
      <c r="F61" s="105">
        <f>F62</f>
        <v>500</v>
      </c>
      <c r="G61" s="105">
        <f>G62</f>
        <v>500</v>
      </c>
      <c r="H61" s="105">
        <f>H62</f>
        <v>500</v>
      </c>
    </row>
    <row r="62" spans="1:8" ht="66">
      <c r="A62" s="101" t="s">
        <v>135</v>
      </c>
      <c r="B62" s="103" t="s">
        <v>195</v>
      </c>
      <c r="C62" s="103">
        <v>13</v>
      </c>
      <c r="D62" s="103" t="s">
        <v>136</v>
      </c>
      <c r="E62" s="103"/>
      <c r="F62" s="105">
        <f aca="true" t="shared" si="4" ref="F62:H63">F63</f>
        <v>500</v>
      </c>
      <c r="G62" s="105">
        <f t="shared" si="4"/>
        <v>500</v>
      </c>
      <c r="H62" s="105">
        <f t="shared" si="4"/>
        <v>500</v>
      </c>
    </row>
    <row r="63" spans="1:8" ht="26.25">
      <c r="A63" s="101" t="s">
        <v>293</v>
      </c>
      <c r="B63" s="103" t="s">
        <v>195</v>
      </c>
      <c r="C63" s="103">
        <v>13</v>
      </c>
      <c r="D63" s="103" t="s">
        <v>136</v>
      </c>
      <c r="E63" s="103">
        <v>240</v>
      </c>
      <c r="F63" s="105">
        <f>F64</f>
        <v>500</v>
      </c>
      <c r="G63" s="105">
        <f t="shared" si="4"/>
        <v>500</v>
      </c>
      <c r="H63" s="105">
        <f t="shared" si="4"/>
        <v>500</v>
      </c>
    </row>
    <row r="64" spans="1:8" ht="12.75">
      <c r="A64" s="101" t="s">
        <v>294</v>
      </c>
      <c r="B64" s="103" t="s">
        <v>195</v>
      </c>
      <c r="C64" s="103">
        <v>13</v>
      </c>
      <c r="D64" s="103" t="s">
        <v>136</v>
      </c>
      <c r="E64" s="103" t="s">
        <v>292</v>
      </c>
      <c r="F64" s="105">
        <v>500</v>
      </c>
      <c r="G64" s="105">
        <v>500</v>
      </c>
      <c r="H64" s="105">
        <v>500</v>
      </c>
    </row>
    <row r="65" spans="1:8" ht="26.25">
      <c r="A65" s="101" t="s">
        <v>359</v>
      </c>
      <c r="B65" s="103" t="s">
        <v>195</v>
      </c>
      <c r="C65" s="103" t="s">
        <v>217</v>
      </c>
      <c r="D65" s="103" t="s">
        <v>177</v>
      </c>
      <c r="E65" s="103"/>
      <c r="F65" s="105">
        <f aca="true" t="shared" si="5" ref="F65:H66">F66</f>
        <v>54000</v>
      </c>
      <c r="G65" s="105">
        <f t="shared" si="5"/>
        <v>54000</v>
      </c>
      <c r="H65" s="105">
        <f t="shared" si="5"/>
        <v>54000</v>
      </c>
    </row>
    <row r="66" spans="1:8" ht="26.25">
      <c r="A66" s="101" t="s">
        <v>286</v>
      </c>
      <c r="B66" s="103" t="s">
        <v>195</v>
      </c>
      <c r="C66" s="103" t="s">
        <v>217</v>
      </c>
      <c r="D66" s="103" t="s">
        <v>177</v>
      </c>
      <c r="E66" s="103" t="s">
        <v>227</v>
      </c>
      <c r="F66" s="105">
        <f t="shared" si="5"/>
        <v>54000</v>
      </c>
      <c r="G66" s="105">
        <f t="shared" si="5"/>
        <v>54000</v>
      </c>
      <c r="H66" s="105">
        <f t="shared" si="5"/>
        <v>54000</v>
      </c>
    </row>
    <row r="67" spans="1:8" ht="39">
      <c r="A67" s="101" t="s">
        <v>361</v>
      </c>
      <c r="B67" s="103" t="s">
        <v>195</v>
      </c>
      <c r="C67" s="103" t="s">
        <v>217</v>
      </c>
      <c r="D67" s="103" t="s">
        <v>177</v>
      </c>
      <c r="E67" s="103" t="s">
        <v>360</v>
      </c>
      <c r="F67" s="105">
        <v>54000</v>
      </c>
      <c r="G67" s="105">
        <v>54000</v>
      </c>
      <c r="H67" s="105">
        <v>54000</v>
      </c>
    </row>
    <row r="68" spans="1:8" ht="12.75">
      <c r="A68" s="98" t="s">
        <v>137</v>
      </c>
      <c r="B68" s="99" t="s">
        <v>196</v>
      </c>
      <c r="C68" s="99" t="s">
        <v>202</v>
      </c>
      <c r="D68" s="99"/>
      <c r="E68" s="99"/>
      <c r="F68" s="109">
        <f aca="true" t="shared" si="6" ref="F68:H70">F69</f>
        <v>95100</v>
      </c>
      <c r="G68" s="109">
        <f t="shared" si="6"/>
        <v>98200</v>
      </c>
      <c r="H68" s="109">
        <f t="shared" si="6"/>
        <v>101500</v>
      </c>
    </row>
    <row r="69" spans="1:8" ht="12.75">
      <c r="A69" s="101" t="s">
        <v>138</v>
      </c>
      <c r="B69" s="103" t="s">
        <v>196</v>
      </c>
      <c r="C69" s="103" t="s">
        <v>197</v>
      </c>
      <c r="D69" s="103"/>
      <c r="E69" s="103"/>
      <c r="F69" s="105">
        <f t="shared" si="6"/>
        <v>95100</v>
      </c>
      <c r="G69" s="105">
        <f t="shared" si="6"/>
        <v>98200</v>
      </c>
      <c r="H69" s="105">
        <f t="shared" si="6"/>
        <v>101500</v>
      </c>
    </row>
    <row r="70" spans="1:8" ht="39">
      <c r="A70" s="101" t="s">
        <v>109</v>
      </c>
      <c r="B70" s="103" t="s">
        <v>196</v>
      </c>
      <c r="C70" s="103" t="s">
        <v>197</v>
      </c>
      <c r="D70" s="103" t="s">
        <v>110</v>
      </c>
      <c r="E70" s="103"/>
      <c r="F70" s="105">
        <f t="shared" si="6"/>
        <v>95100</v>
      </c>
      <c r="G70" s="105">
        <f t="shared" si="6"/>
        <v>98200</v>
      </c>
      <c r="H70" s="105">
        <f t="shared" si="6"/>
        <v>101500</v>
      </c>
    </row>
    <row r="71" spans="1:8" ht="26.25">
      <c r="A71" s="101" t="s">
        <v>139</v>
      </c>
      <c r="B71" s="103" t="s">
        <v>196</v>
      </c>
      <c r="C71" s="103" t="s">
        <v>197</v>
      </c>
      <c r="D71" s="103" t="s">
        <v>140</v>
      </c>
      <c r="E71" s="103"/>
      <c r="F71" s="105">
        <f>F72+F75</f>
        <v>95100</v>
      </c>
      <c r="G71" s="105">
        <f>G72+G75</f>
        <v>98200</v>
      </c>
      <c r="H71" s="105">
        <f>H72+H75</f>
        <v>101500</v>
      </c>
    </row>
    <row r="72" spans="1:8" ht="26.25">
      <c r="A72" s="101" t="s">
        <v>286</v>
      </c>
      <c r="B72" s="103" t="s">
        <v>196</v>
      </c>
      <c r="C72" s="103" t="s">
        <v>197</v>
      </c>
      <c r="D72" s="103" t="s">
        <v>140</v>
      </c>
      <c r="E72" s="103">
        <v>120</v>
      </c>
      <c r="F72" s="105">
        <f>F73+F74</f>
        <v>88590</v>
      </c>
      <c r="G72" s="105">
        <f>G73+G74</f>
        <v>88590</v>
      </c>
      <c r="H72" s="105">
        <f>H73+H74</f>
        <v>88590</v>
      </c>
    </row>
    <row r="73" spans="1:8" ht="12.75">
      <c r="A73" s="101" t="s">
        <v>285</v>
      </c>
      <c r="B73" s="103" t="s">
        <v>196</v>
      </c>
      <c r="C73" s="103" t="s">
        <v>197</v>
      </c>
      <c r="D73" s="103" t="s">
        <v>140</v>
      </c>
      <c r="E73" s="103" t="s">
        <v>289</v>
      </c>
      <c r="F73" s="105">
        <v>68040</v>
      </c>
      <c r="G73" s="105">
        <v>68040</v>
      </c>
      <c r="H73" s="105">
        <v>68040</v>
      </c>
    </row>
    <row r="74" spans="1:8" ht="39">
      <c r="A74" s="101" t="s">
        <v>288</v>
      </c>
      <c r="B74" s="103" t="s">
        <v>196</v>
      </c>
      <c r="C74" s="103" t="s">
        <v>197</v>
      </c>
      <c r="D74" s="103" t="s">
        <v>140</v>
      </c>
      <c r="E74" s="103" t="s">
        <v>291</v>
      </c>
      <c r="F74" s="105">
        <v>20550</v>
      </c>
      <c r="G74" s="105">
        <v>20550</v>
      </c>
      <c r="H74" s="105">
        <v>20550</v>
      </c>
    </row>
    <row r="75" spans="1:8" ht="26.25">
      <c r="A75" s="101" t="s">
        <v>293</v>
      </c>
      <c r="B75" s="103" t="s">
        <v>196</v>
      </c>
      <c r="C75" s="103" t="s">
        <v>197</v>
      </c>
      <c r="D75" s="103" t="s">
        <v>140</v>
      </c>
      <c r="E75" s="103">
        <v>240</v>
      </c>
      <c r="F75" s="105">
        <f>F76+F77+F78</f>
        <v>6510</v>
      </c>
      <c r="G75" s="105">
        <f>G76+G77+G78</f>
        <v>9610</v>
      </c>
      <c r="H75" s="105">
        <f>H76+H77+H78</f>
        <v>12910</v>
      </c>
    </row>
    <row r="76" spans="1:8" ht="26.25">
      <c r="A76" s="101" t="s">
        <v>295</v>
      </c>
      <c r="B76" s="103" t="s">
        <v>196</v>
      </c>
      <c r="C76" s="103" t="s">
        <v>197</v>
      </c>
      <c r="D76" s="103" t="s">
        <v>140</v>
      </c>
      <c r="E76" s="103" t="s">
        <v>296</v>
      </c>
      <c r="F76" s="105">
        <v>720</v>
      </c>
      <c r="G76" s="105">
        <v>1200</v>
      </c>
      <c r="H76" s="105">
        <v>1200</v>
      </c>
    </row>
    <row r="77" spans="1:8" ht="12.75">
      <c r="A77" s="101" t="s">
        <v>294</v>
      </c>
      <c r="B77" s="103" t="s">
        <v>196</v>
      </c>
      <c r="C77" s="103" t="s">
        <v>197</v>
      </c>
      <c r="D77" s="103" t="s">
        <v>140</v>
      </c>
      <c r="E77" s="103" t="s">
        <v>292</v>
      </c>
      <c r="F77" s="105">
        <v>390</v>
      </c>
      <c r="G77" s="105">
        <v>1210</v>
      </c>
      <c r="H77" s="105">
        <v>4510</v>
      </c>
    </row>
    <row r="78" spans="1:8" ht="12.75">
      <c r="A78" s="101" t="s">
        <v>416</v>
      </c>
      <c r="B78" s="103" t="s">
        <v>196</v>
      </c>
      <c r="C78" s="103" t="s">
        <v>197</v>
      </c>
      <c r="D78" s="103" t="s">
        <v>140</v>
      </c>
      <c r="E78" s="103" t="s">
        <v>417</v>
      </c>
      <c r="F78" s="105">
        <v>5400</v>
      </c>
      <c r="G78" s="105">
        <v>7200</v>
      </c>
      <c r="H78" s="105">
        <v>7200</v>
      </c>
    </row>
    <row r="79" spans="1:8" ht="26.25">
      <c r="A79" s="98" t="s">
        <v>406</v>
      </c>
      <c r="B79" s="99" t="s">
        <v>197</v>
      </c>
      <c r="C79" s="99" t="s">
        <v>202</v>
      </c>
      <c r="D79" s="99"/>
      <c r="E79" s="99"/>
      <c r="F79" s="100">
        <f aca="true" t="shared" si="7" ref="F79:H81">F80</f>
        <v>86000</v>
      </c>
      <c r="G79" s="100">
        <f t="shared" si="7"/>
        <v>40000</v>
      </c>
      <c r="H79" s="100">
        <f t="shared" si="7"/>
        <v>22000</v>
      </c>
    </row>
    <row r="80" spans="1:8" ht="26.25">
      <c r="A80" s="101" t="s">
        <v>418</v>
      </c>
      <c r="B80" s="103" t="s">
        <v>197</v>
      </c>
      <c r="C80" s="103">
        <v>10</v>
      </c>
      <c r="D80" s="103"/>
      <c r="E80" s="103"/>
      <c r="F80" s="104">
        <f t="shared" si="7"/>
        <v>86000</v>
      </c>
      <c r="G80" s="104">
        <f t="shared" si="7"/>
        <v>40000</v>
      </c>
      <c r="H80" s="104">
        <f t="shared" si="7"/>
        <v>22000</v>
      </c>
    </row>
    <row r="81" spans="1:8" ht="39.75" customHeight="1">
      <c r="A81" s="101" t="s">
        <v>446</v>
      </c>
      <c r="B81" s="103" t="s">
        <v>197</v>
      </c>
      <c r="C81" s="103">
        <v>10</v>
      </c>
      <c r="D81" s="103" t="s">
        <v>133</v>
      </c>
      <c r="E81" s="103"/>
      <c r="F81" s="105">
        <f t="shared" si="7"/>
        <v>86000</v>
      </c>
      <c r="G81" s="105">
        <f t="shared" si="7"/>
        <v>40000</v>
      </c>
      <c r="H81" s="105">
        <f t="shared" si="7"/>
        <v>22000</v>
      </c>
    </row>
    <row r="82" spans="1:8" ht="26.25">
      <c r="A82" s="101" t="s">
        <v>282</v>
      </c>
      <c r="B82" s="103" t="s">
        <v>197</v>
      </c>
      <c r="C82" s="103">
        <v>10</v>
      </c>
      <c r="D82" s="103" t="s">
        <v>134</v>
      </c>
      <c r="E82" s="103"/>
      <c r="F82" s="104">
        <f>F83+F87+F91</f>
        <v>86000</v>
      </c>
      <c r="G82" s="104">
        <f>G83+G87+G91</f>
        <v>40000</v>
      </c>
      <c r="H82" s="104">
        <f>H83+H87+H91</f>
        <v>22000</v>
      </c>
    </row>
    <row r="83" spans="1:8" ht="12.75">
      <c r="A83" s="101" t="s">
        <v>141</v>
      </c>
      <c r="B83" s="103" t="s">
        <v>197</v>
      </c>
      <c r="C83" s="103">
        <v>10</v>
      </c>
      <c r="D83" s="103" t="s">
        <v>373</v>
      </c>
      <c r="E83" s="103"/>
      <c r="F83" s="104">
        <f aca="true" t="shared" si="8" ref="F83:H85">F84</f>
        <v>70000</v>
      </c>
      <c r="G83" s="104">
        <f t="shared" si="8"/>
        <v>15000</v>
      </c>
      <c r="H83" s="104">
        <f t="shared" si="8"/>
        <v>10000</v>
      </c>
    </row>
    <row r="84" spans="1:8" ht="39">
      <c r="A84" s="101" t="s">
        <v>273</v>
      </c>
      <c r="B84" s="103" t="s">
        <v>197</v>
      </c>
      <c r="C84" s="103">
        <v>10</v>
      </c>
      <c r="D84" s="103" t="s">
        <v>374</v>
      </c>
      <c r="E84" s="103"/>
      <c r="F84" s="104">
        <f t="shared" si="8"/>
        <v>70000</v>
      </c>
      <c r="G84" s="104">
        <f t="shared" si="8"/>
        <v>15000</v>
      </c>
      <c r="H84" s="104">
        <f t="shared" si="8"/>
        <v>10000</v>
      </c>
    </row>
    <row r="85" spans="1:8" ht="26.25">
      <c r="A85" s="101" t="s">
        <v>293</v>
      </c>
      <c r="B85" s="103" t="s">
        <v>197</v>
      </c>
      <c r="C85" s="103">
        <v>10</v>
      </c>
      <c r="D85" s="103" t="s">
        <v>374</v>
      </c>
      <c r="E85" s="103">
        <v>240</v>
      </c>
      <c r="F85" s="105">
        <f>F86</f>
        <v>70000</v>
      </c>
      <c r="G85" s="105">
        <f t="shared" si="8"/>
        <v>15000</v>
      </c>
      <c r="H85" s="105">
        <f t="shared" si="8"/>
        <v>10000</v>
      </c>
    </row>
    <row r="86" spans="1:8" ht="12.75">
      <c r="A86" s="101" t="s">
        <v>294</v>
      </c>
      <c r="B86" s="103" t="s">
        <v>197</v>
      </c>
      <c r="C86" s="103">
        <v>10</v>
      </c>
      <c r="D86" s="103" t="s">
        <v>374</v>
      </c>
      <c r="E86" s="103" t="s">
        <v>292</v>
      </c>
      <c r="F86" s="105">
        <f>80000-10000</f>
        <v>70000</v>
      </c>
      <c r="G86" s="105">
        <v>15000</v>
      </c>
      <c r="H86" s="105">
        <v>10000</v>
      </c>
    </row>
    <row r="87" spans="1:8" ht="12.75">
      <c r="A87" s="101" t="s">
        <v>142</v>
      </c>
      <c r="B87" s="103" t="s">
        <v>197</v>
      </c>
      <c r="C87" s="103">
        <v>10</v>
      </c>
      <c r="D87" s="103" t="s">
        <v>375</v>
      </c>
      <c r="E87" s="103"/>
      <c r="F87" s="104">
        <f aca="true" t="shared" si="9" ref="F87:H89">F88</f>
        <v>5000</v>
      </c>
      <c r="G87" s="104">
        <f t="shared" si="9"/>
        <v>15000</v>
      </c>
      <c r="H87" s="104">
        <f t="shared" si="9"/>
        <v>2000</v>
      </c>
    </row>
    <row r="88" spans="1:8" ht="38.25" customHeight="1">
      <c r="A88" s="101" t="s">
        <v>274</v>
      </c>
      <c r="B88" s="103" t="s">
        <v>197</v>
      </c>
      <c r="C88" s="103">
        <v>10</v>
      </c>
      <c r="D88" s="103" t="s">
        <v>376</v>
      </c>
      <c r="E88" s="103"/>
      <c r="F88" s="104">
        <f t="shared" si="9"/>
        <v>5000</v>
      </c>
      <c r="G88" s="104">
        <f t="shared" si="9"/>
        <v>15000</v>
      </c>
      <c r="H88" s="104">
        <f t="shared" si="9"/>
        <v>2000</v>
      </c>
    </row>
    <row r="89" spans="1:8" ht="26.25">
      <c r="A89" s="101" t="s">
        <v>293</v>
      </c>
      <c r="B89" s="103" t="s">
        <v>197</v>
      </c>
      <c r="C89" s="103">
        <v>10</v>
      </c>
      <c r="D89" s="103" t="s">
        <v>376</v>
      </c>
      <c r="E89" s="103">
        <v>240</v>
      </c>
      <c r="F89" s="105">
        <f>F90</f>
        <v>5000</v>
      </c>
      <c r="G89" s="105">
        <f t="shared" si="9"/>
        <v>15000</v>
      </c>
      <c r="H89" s="105">
        <f t="shared" si="9"/>
        <v>2000</v>
      </c>
    </row>
    <row r="90" spans="1:8" ht="12.75">
      <c r="A90" s="101" t="s">
        <v>294</v>
      </c>
      <c r="B90" s="103" t="s">
        <v>197</v>
      </c>
      <c r="C90" s="103">
        <v>10</v>
      </c>
      <c r="D90" s="103" t="s">
        <v>376</v>
      </c>
      <c r="E90" s="103" t="s">
        <v>292</v>
      </c>
      <c r="F90" s="105">
        <v>5000</v>
      </c>
      <c r="G90" s="105">
        <v>15000</v>
      </c>
      <c r="H90" s="105">
        <v>2000</v>
      </c>
    </row>
    <row r="91" spans="1:8" ht="12.75">
      <c r="A91" s="101" t="s">
        <v>143</v>
      </c>
      <c r="B91" s="103" t="s">
        <v>197</v>
      </c>
      <c r="C91" s="103">
        <v>10</v>
      </c>
      <c r="D91" s="103" t="s">
        <v>377</v>
      </c>
      <c r="E91" s="103"/>
      <c r="F91" s="104">
        <f>F92</f>
        <v>11000</v>
      </c>
      <c r="G91" s="104">
        <f>G92</f>
        <v>10000</v>
      </c>
      <c r="H91" s="104">
        <f>H92</f>
        <v>10000</v>
      </c>
    </row>
    <row r="92" spans="1:8" ht="45" customHeight="1">
      <c r="A92" s="101" t="s">
        <v>275</v>
      </c>
      <c r="B92" s="103" t="s">
        <v>197</v>
      </c>
      <c r="C92" s="103">
        <v>10</v>
      </c>
      <c r="D92" s="103" t="s">
        <v>378</v>
      </c>
      <c r="E92" s="103"/>
      <c r="F92" s="104">
        <f>F93+F95</f>
        <v>11000</v>
      </c>
      <c r="G92" s="104">
        <f>G93+G95</f>
        <v>10000</v>
      </c>
      <c r="H92" s="104">
        <f>H93+H95</f>
        <v>10000</v>
      </c>
    </row>
    <row r="93" spans="1:8" ht="26.25" customHeight="1">
      <c r="A93" s="101" t="s">
        <v>293</v>
      </c>
      <c r="B93" s="103" t="s">
        <v>197</v>
      </c>
      <c r="C93" s="103">
        <v>10</v>
      </c>
      <c r="D93" s="103" t="s">
        <v>378</v>
      </c>
      <c r="E93" s="103">
        <v>240</v>
      </c>
      <c r="F93" s="105">
        <f>F94</f>
        <v>5000</v>
      </c>
      <c r="G93" s="105">
        <f>G94</f>
        <v>4000</v>
      </c>
      <c r="H93" s="105">
        <f>H94</f>
        <v>4000</v>
      </c>
    </row>
    <row r="94" spans="1:8" ht="20.25" customHeight="1">
      <c r="A94" s="101" t="s">
        <v>294</v>
      </c>
      <c r="B94" s="103" t="s">
        <v>197</v>
      </c>
      <c r="C94" s="103">
        <v>10</v>
      </c>
      <c r="D94" s="103" t="s">
        <v>378</v>
      </c>
      <c r="E94" s="103" t="s">
        <v>292</v>
      </c>
      <c r="F94" s="105">
        <v>5000</v>
      </c>
      <c r="G94" s="105">
        <v>4000</v>
      </c>
      <c r="H94" s="105">
        <v>4000</v>
      </c>
    </row>
    <row r="95" spans="1:8" ht="12.75">
      <c r="A95" s="101" t="s">
        <v>116</v>
      </c>
      <c r="B95" s="103" t="s">
        <v>197</v>
      </c>
      <c r="C95" s="103">
        <v>10</v>
      </c>
      <c r="D95" s="103" t="s">
        <v>209</v>
      </c>
      <c r="E95" s="103">
        <v>850</v>
      </c>
      <c r="F95" s="105">
        <f>F96</f>
        <v>6000</v>
      </c>
      <c r="G95" s="105">
        <f>G96</f>
        <v>6000</v>
      </c>
      <c r="H95" s="105">
        <f>H96</f>
        <v>6000</v>
      </c>
    </row>
    <row r="96" spans="1:8" ht="12.75">
      <c r="A96" s="101" t="s">
        <v>300</v>
      </c>
      <c r="B96" s="103" t="s">
        <v>197</v>
      </c>
      <c r="C96" s="103">
        <v>10</v>
      </c>
      <c r="D96" s="103" t="s">
        <v>209</v>
      </c>
      <c r="E96" s="103" t="s">
        <v>299</v>
      </c>
      <c r="F96" s="105">
        <v>6000</v>
      </c>
      <c r="G96" s="105">
        <v>6000</v>
      </c>
      <c r="H96" s="105">
        <v>6000</v>
      </c>
    </row>
    <row r="97" spans="1:8" ht="12.75">
      <c r="A97" s="98" t="s">
        <v>144</v>
      </c>
      <c r="B97" s="99" t="s">
        <v>198</v>
      </c>
      <c r="C97" s="99" t="s">
        <v>202</v>
      </c>
      <c r="D97" s="99"/>
      <c r="E97" s="99"/>
      <c r="F97" s="109">
        <f>F98+F123</f>
        <v>1847400</v>
      </c>
      <c r="G97" s="109">
        <f>G98+G123</f>
        <v>1436500</v>
      </c>
      <c r="H97" s="109">
        <f>H98+H123</f>
        <v>1410800</v>
      </c>
    </row>
    <row r="98" spans="1:8" ht="12.75">
      <c r="A98" s="101" t="s">
        <v>145</v>
      </c>
      <c r="B98" s="103" t="s">
        <v>198</v>
      </c>
      <c r="C98" s="103" t="s">
        <v>204</v>
      </c>
      <c r="D98" s="103"/>
      <c r="E98" s="103"/>
      <c r="F98" s="105">
        <f>F99</f>
        <v>1799400</v>
      </c>
      <c r="G98" s="105">
        <f>G99</f>
        <v>1398500</v>
      </c>
      <c r="H98" s="105">
        <f>H99</f>
        <v>1382800</v>
      </c>
    </row>
    <row r="99" spans="1:8" ht="39">
      <c r="A99" s="101" t="s">
        <v>447</v>
      </c>
      <c r="B99" s="103" t="s">
        <v>198</v>
      </c>
      <c r="C99" s="103" t="s">
        <v>204</v>
      </c>
      <c r="D99" s="103" t="s">
        <v>146</v>
      </c>
      <c r="E99" s="103"/>
      <c r="F99" s="105">
        <f>F100+F105+F114</f>
        <v>1799400</v>
      </c>
      <c r="G99" s="105">
        <f>G100+G105+G114</f>
        <v>1398500</v>
      </c>
      <c r="H99" s="105">
        <f>H100+H105+H114</f>
        <v>1382800</v>
      </c>
    </row>
    <row r="100" spans="1:8" ht="39">
      <c r="A100" s="101" t="s">
        <v>276</v>
      </c>
      <c r="B100" s="103" t="s">
        <v>198</v>
      </c>
      <c r="C100" s="103" t="s">
        <v>204</v>
      </c>
      <c r="D100" s="103" t="s">
        <v>147</v>
      </c>
      <c r="E100" s="103"/>
      <c r="F100" s="105">
        <f>F101</f>
        <v>75000</v>
      </c>
      <c r="G100" s="105"/>
      <c r="H100" s="105"/>
    </row>
    <row r="101" spans="1:8" ht="12.75">
      <c r="A101" s="101" t="s">
        <v>148</v>
      </c>
      <c r="B101" s="103" t="s">
        <v>198</v>
      </c>
      <c r="C101" s="103" t="s">
        <v>204</v>
      </c>
      <c r="D101" s="103" t="s">
        <v>149</v>
      </c>
      <c r="E101" s="103"/>
      <c r="F101" s="105">
        <f aca="true" t="shared" si="10" ref="F101:H103">F102</f>
        <v>75000</v>
      </c>
      <c r="G101" s="105">
        <f t="shared" si="10"/>
        <v>0</v>
      </c>
      <c r="H101" s="105">
        <f t="shared" si="10"/>
        <v>0</v>
      </c>
    </row>
    <row r="102" spans="1:8" ht="52.5">
      <c r="A102" s="101" t="s">
        <v>248</v>
      </c>
      <c r="B102" s="103" t="s">
        <v>198</v>
      </c>
      <c r="C102" s="103" t="s">
        <v>204</v>
      </c>
      <c r="D102" s="103" t="s">
        <v>150</v>
      </c>
      <c r="E102" s="103"/>
      <c r="F102" s="105">
        <f t="shared" si="10"/>
        <v>75000</v>
      </c>
      <c r="G102" s="105">
        <f t="shared" si="10"/>
        <v>0</v>
      </c>
      <c r="H102" s="105">
        <f t="shared" si="10"/>
        <v>0</v>
      </c>
    </row>
    <row r="103" spans="1:8" ht="26.25">
      <c r="A103" s="101" t="s">
        <v>293</v>
      </c>
      <c r="B103" s="103" t="s">
        <v>198</v>
      </c>
      <c r="C103" s="103" t="s">
        <v>204</v>
      </c>
      <c r="D103" s="103" t="s">
        <v>150</v>
      </c>
      <c r="E103" s="103">
        <v>240</v>
      </c>
      <c r="F103" s="105">
        <f>F104</f>
        <v>75000</v>
      </c>
      <c r="G103" s="105">
        <f t="shared" si="10"/>
        <v>0</v>
      </c>
      <c r="H103" s="105">
        <f t="shared" si="10"/>
        <v>0</v>
      </c>
    </row>
    <row r="104" spans="1:8" ht="12.75">
      <c r="A104" s="101" t="s">
        <v>294</v>
      </c>
      <c r="B104" s="103" t="s">
        <v>198</v>
      </c>
      <c r="C104" s="103" t="s">
        <v>204</v>
      </c>
      <c r="D104" s="103" t="s">
        <v>150</v>
      </c>
      <c r="E104" s="103" t="s">
        <v>292</v>
      </c>
      <c r="F104" s="105">
        <v>75000</v>
      </c>
      <c r="G104" s="105"/>
      <c r="H104" s="105"/>
    </row>
    <row r="105" spans="1:8" ht="26.25">
      <c r="A105" s="101" t="s">
        <v>249</v>
      </c>
      <c r="B105" s="103" t="s">
        <v>198</v>
      </c>
      <c r="C105" s="103" t="s">
        <v>204</v>
      </c>
      <c r="D105" s="103" t="s">
        <v>379</v>
      </c>
      <c r="E105" s="103"/>
      <c r="F105" s="105">
        <f>F106+F110</f>
        <v>388400</v>
      </c>
      <c r="G105" s="105">
        <f>G106+G110</f>
        <v>409800</v>
      </c>
      <c r="H105" s="105">
        <f>H106+H110</f>
        <v>420800</v>
      </c>
    </row>
    <row r="106" spans="1:8" ht="26.25">
      <c r="A106" s="101" t="s">
        <v>153</v>
      </c>
      <c r="B106" s="103" t="s">
        <v>198</v>
      </c>
      <c r="C106" s="103" t="s">
        <v>204</v>
      </c>
      <c r="D106" s="103" t="s">
        <v>380</v>
      </c>
      <c r="E106" s="103"/>
      <c r="F106" s="105">
        <f aca="true" t="shared" si="11" ref="F106:H108">F107</f>
        <v>358400</v>
      </c>
      <c r="G106" s="105">
        <f t="shared" si="11"/>
        <v>384800</v>
      </c>
      <c r="H106" s="105">
        <f t="shared" si="11"/>
        <v>405800</v>
      </c>
    </row>
    <row r="107" spans="1:8" ht="52.5">
      <c r="A107" s="101" t="s">
        <v>250</v>
      </c>
      <c r="B107" s="103" t="s">
        <v>198</v>
      </c>
      <c r="C107" s="103" t="s">
        <v>204</v>
      </c>
      <c r="D107" s="103" t="s">
        <v>381</v>
      </c>
      <c r="E107" s="103"/>
      <c r="F107" s="105">
        <f>F108</f>
        <v>358400</v>
      </c>
      <c r="G107" s="105">
        <f t="shared" si="11"/>
        <v>384800</v>
      </c>
      <c r="H107" s="105">
        <f t="shared" si="11"/>
        <v>405800</v>
      </c>
    </row>
    <row r="108" spans="1:8" ht="26.25">
      <c r="A108" s="101" t="s">
        <v>293</v>
      </c>
      <c r="B108" s="103" t="s">
        <v>198</v>
      </c>
      <c r="C108" s="103" t="s">
        <v>204</v>
      </c>
      <c r="D108" s="103" t="s">
        <v>381</v>
      </c>
      <c r="E108" s="103">
        <v>240</v>
      </c>
      <c r="F108" s="105">
        <f>F109</f>
        <v>358400</v>
      </c>
      <c r="G108" s="105">
        <f t="shared" si="11"/>
        <v>384800</v>
      </c>
      <c r="H108" s="105">
        <f t="shared" si="11"/>
        <v>405800</v>
      </c>
    </row>
    <row r="109" spans="1:8" ht="12.75">
      <c r="A109" s="101" t="s">
        <v>294</v>
      </c>
      <c r="B109" s="103" t="s">
        <v>198</v>
      </c>
      <c r="C109" s="103" t="s">
        <v>204</v>
      </c>
      <c r="D109" s="103" t="s">
        <v>381</v>
      </c>
      <c r="E109" s="103" t="s">
        <v>292</v>
      </c>
      <c r="F109" s="105">
        <f>374400-16000</f>
        <v>358400</v>
      </c>
      <c r="G109" s="105">
        <f>350800+6000+28000</f>
        <v>384800</v>
      </c>
      <c r="H109" s="105">
        <f>388400+17400</f>
        <v>405800</v>
      </c>
    </row>
    <row r="110" spans="1:8" ht="12.75">
      <c r="A110" s="101" t="s">
        <v>280</v>
      </c>
      <c r="B110" s="103" t="s">
        <v>198</v>
      </c>
      <c r="C110" s="103" t="s">
        <v>204</v>
      </c>
      <c r="D110" s="103" t="s">
        <v>382</v>
      </c>
      <c r="E110" s="103"/>
      <c r="F110" s="105">
        <f aca="true" t="shared" si="12" ref="F110:H112">F111</f>
        <v>30000</v>
      </c>
      <c r="G110" s="105">
        <f t="shared" si="12"/>
        <v>25000</v>
      </c>
      <c r="H110" s="105">
        <f t="shared" si="12"/>
        <v>15000</v>
      </c>
    </row>
    <row r="111" spans="1:8" ht="52.5">
      <c r="A111" s="101" t="s">
        <v>281</v>
      </c>
      <c r="B111" s="103" t="s">
        <v>198</v>
      </c>
      <c r="C111" s="103" t="s">
        <v>204</v>
      </c>
      <c r="D111" s="103" t="s">
        <v>383</v>
      </c>
      <c r="E111" s="103"/>
      <c r="F111" s="105">
        <f t="shared" si="12"/>
        <v>30000</v>
      </c>
      <c r="G111" s="105">
        <f t="shared" si="12"/>
        <v>25000</v>
      </c>
      <c r="H111" s="105">
        <f t="shared" si="12"/>
        <v>15000</v>
      </c>
    </row>
    <row r="112" spans="1:8" ht="26.25">
      <c r="A112" s="101" t="s">
        <v>293</v>
      </c>
      <c r="B112" s="103" t="s">
        <v>198</v>
      </c>
      <c r="C112" s="103" t="s">
        <v>204</v>
      </c>
      <c r="D112" s="103" t="s">
        <v>383</v>
      </c>
      <c r="E112" s="103">
        <v>240</v>
      </c>
      <c r="F112" s="105">
        <f>F113</f>
        <v>30000</v>
      </c>
      <c r="G112" s="105">
        <f t="shared" si="12"/>
        <v>25000</v>
      </c>
      <c r="H112" s="105">
        <f t="shared" si="12"/>
        <v>15000</v>
      </c>
    </row>
    <row r="113" spans="1:8" ht="12.75">
      <c r="A113" s="101" t="s">
        <v>294</v>
      </c>
      <c r="B113" s="103" t="s">
        <v>198</v>
      </c>
      <c r="C113" s="103" t="s">
        <v>204</v>
      </c>
      <c r="D113" s="103" t="s">
        <v>383</v>
      </c>
      <c r="E113" s="103" t="s">
        <v>292</v>
      </c>
      <c r="F113" s="105">
        <v>30000</v>
      </c>
      <c r="G113" s="105">
        <v>25000</v>
      </c>
      <c r="H113" s="105">
        <v>15000</v>
      </c>
    </row>
    <row r="114" spans="1:10" ht="39">
      <c r="A114" s="101" t="s">
        <v>251</v>
      </c>
      <c r="B114" s="103" t="s">
        <v>198</v>
      </c>
      <c r="C114" s="103" t="s">
        <v>204</v>
      </c>
      <c r="D114" s="103" t="s">
        <v>384</v>
      </c>
      <c r="E114" s="103"/>
      <c r="F114" s="105">
        <f>F115+F119</f>
        <v>1336000</v>
      </c>
      <c r="G114" s="105">
        <f>G115+G119</f>
        <v>988700</v>
      </c>
      <c r="H114" s="105">
        <f>H115+H119</f>
        <v>962000</v>
      </c>
      <c r="J114" s="92"/>
    </row>
    <row r="115" spans="1:8" ht="42" customHeight="1">
      <c r="A115" s="101" t="s">
        <v>158</v>
      </c>
      <c r="B115" s="103" t="s">
        <v>198</v>
      </c>
      <c r="C115" s="103" t="s">
        <v>204</v>
      </c>
      <c r="D115" s="103" t="s">
        <v>385</v>
      </c>
      <c r="E115" s="103"/>
      <c r="F115" s="105">
        <f aca="true" t="shared" si="13" ref="F115:H117">F116</f>
        <v>130000</v>
      </c>
      <c r="G115" s="105">
        <f t="shared" si="13"/>
        <v>184700</v>
      </c>
      <c r="H115" s="105">
        <f t="shared" si="13"/>
        <v>158000</v>
      </c>
    </row>
    <row r="116" spans="1:8" ht="66">
      <c r="A116" s="101" t="s">
        <v>258</v>
      </c>
      <c r="B116" s="103" t="s">
        <v>198</v>
      </c>
      <c r="C116" s="103" t="s">
        <v>204</v>
      </c>
      <c r="D116" s="103" t="s">
        <v>386</v>
      </c>
      <c r="E116" s="103"/>
      <c r="F116" s="105">
        <f t="shared" si="13"/>
        <v>130000</v>
      </c>
      <c r="G116" s="105">
        <f t="shared" si="13"/>
        <v>184700</v>
      </c>
      <c r="H116" s="105">
        <f t="shared" si="13"/>
        <v>158000</v>
      </c>
    </row>
    <row r="117" spans="1:8" ht="26.25">
      <c r="A117" s="101" t="s">
        <v>293</v>
      </c>
      <c r="B117" s="103" t="s">
        <v>198</v>
      </c>
      <c r="C117" s="103" t="s">
        <v>204</v>
      </c>
      <c r="D117" s="103" t="s">
        <v>257</v>
      </c>
      <c r="E117" s="103">
        <v>240</v>
      </c>
      <c r="F117" s="105">
        <f>F118</f>
        <v>130000</v>
      </c>
      <c r="G117" s="105">
        <f t="shared" si="13"/>
        <v>184700</v>
      </c>
      <c r="H117" s="105">
        <f t="shared" si="13"/>
        <v>158000</v>
      </c>
    </row>
    <row r="118" spans="1:8" ht="12.75">
      <c r="A118" s="101" t="s">
        <v>294</v>
      </c>
      <c r="B118" s="103" t="s">
        <v>198</v>
      </c>
      <c r="C118" s="103" t="s">
        <v>204</v>
      </c>
      <c r="D118" s="103" t="s">
        <v>386</v>
      </c>
      <c r="E118" s="103" t="s">
        <v>292</v>
      </c>
      <c r="F118" s="105">
        <f>114000+16000</f>
        <v>130000</v>
      </c>
      <c r="G118" s="105">
        <f>96000+88700</f>
        <v>184700</v>
      </c>
      <c r="H118" s="105">
        <f>96000+62000</f>
        <v>158000</v>
      </c>
    </row>
    <row r="119" spans="1:8" ht="39">
      <c r="A119" s="101" t="s">
        <v>160</v>
      </c>
      <c r="B119" s="103" t="s">
        <v>198</v>
      </c>
      <c r="C119" s="103" t="s">
        <v>204</v>
      </c>
      <c r="D119" s="103" t="s">
        <v>387</v>
      </c>
      <c r="E119" s="103"/>
      <c r="F119" s="105">
        <f aca="true" t="shared" si="14" ref="F119:H121">F120</f>
        <v>1206000</v>
      </c>
      <c r="G119" s="105">
        <f t="shared" si="14"/>
        <v>804000</v>
      </c>
      <c r="H119" s="105">
        <f t="shared" si="14"/>
        <v>804000</v>
      </c>
    </row>
    <row r="120" spans="1:8" ht="66">
      <c r="A120" s="101" t="s">
        <v>259</v>
      </c>
      <c r="B120" s="103" t="s">
        <v>198</v>
      </c>
      <c r="C120" s="103" t="s">
        <v>204</v>
      </c>
      <c r="D120" s="103" t="s">
        <v>388</v>
      </c>
      <c r="E120" s="103"/>
      <c r="F120" s="105">
        <f t="shared" si="14"/>
        <v>1206000</v>
      </c>
      <c r="G120" s="105">
        <f t="shared" si="14"/>
        <v>804000</v>
      </c>
      <c r="H120" s="105">
        <f t="shared" si="14"/>
        <v>804000</v>
      </c>
    </row>
    <row r="121" spans="1:8" ht="26.25">
      <c r="A121" s="101" t="s">
        <v>293</v>
      </c>
      <c r="B121" s="103" t="s">
        <v>198</v>
      </c>
      <c r="C121" s="103" t="s">
        <v>204</v>
      </c>
      <c r="D121" s="103" t="s">
        <v>388</v>
      </c>
      <c r="E121" s="103">
        <v>240</v>
      </c>
      <c r="F121" s="105">
        <f>F122</f>
        <v>1206000</v>
      </c>
      <c r="G121" s="105">
        <f t="shared" si="14"/>
        <v>804000</v>
      </c>
      <c r="H121" s="105">
        <f t="shared" si="14"/>
        <v>804000</v>
      </c>
    </row>
    <row r="122" spans="1:8" ht="12.75">
      <c r="A122" s="101" t="s">
        <v>294</v>
      </c>
      <c r="B122" s="103" t="s">
        <v>198</v>
      </c>
      <c r="C122" s="103" t="s">
        <v>204</v>
      </c>
      <c r="D122" s="103" t="s">
        <v>388</v>
      </c>
      <c r="E122" s="103" t="s">
        <v>292</v>
      </c>
      <c r="F122" s="105">
        <v>1206000</v>
      </c>
      <c r="G122" s="105">
        <v>804000</v>
      </c>
      <c r="H122" s="105">
        <v>804000</v>
      </c>
    </row>
    <row r="123" spans="1:8" ht="12.75">
      <c r="A123" s="110" t="s">
        <v>211</v>
      </c>
      <c r="B123" s="103" t="s">
        <v>198</v>
      </c>
      <c r="C123" s="107">
        <v>12</v>
      </c>
      <c r="D123" s="107" t="s">
        <v>212</v>
      </c>
      <c r="E123" s="107"/>
      <c r="F123" s="105">
        <f>F124+F130</f>
        <v>48000</v>
      </c>
      <c r="G123" s="105">
        <f>G124+G130</f>
        <v>38000</v>
      </c>
      <c r="H123" s="105">
        <f>H124+H130</f>
        <v>28000</v>
      </c>
    </row>
    <row r="124" spans="1:8" ht="45" customHeight="1">
      <c r="A124" s="110" t="s">
        <v>448</v>
      </c>
      <c r="B124" s="103" t="s">
        <v>198</v>
      </c>
      <c r="C124" s="107">
        <v>12</v>
      </c>
      <c r="D124" s="107" t="s">
        <v>151</v>
      </c>
      <c r="E124" s="107"/>
      <c r="F124" s="105">
        <f aca="true" t="shared" si="15" ref="F124:H128">F125</f>
        <v>8000</v>
      </c>
      <c r="G124" s="105">
        <f t="shared" si="15"/>
        <v>8000</v>
      </c>
      <c r="H124" s="105">
        <f t="shared" si="15"/>
        <v>8000</v>
      </c>
    </row>
    <row r="125" spans="1:8" ht="26.25">
      <c r="A125" s="110" t="s">
        <v>277</v>
      </c>
      <c r="B125" s="103" t="s">
        <v>198</v>
      </c>
      <c r="C125" s="107">
        <v>12</v>
      </c>
      <c r="D125" s="107" t="s">
        <v>152</v>
      </c>
      <c r="E125" s="107"/>
      <c r="F125" s="105">
        <f t="shared" si="15"/>
        <v>8000</v>
      </c>
      <c r="G125" s="105">
        <f t="shared" si="15"/>
        <v>8000</v>
      </c>
      <c r="H125" s="105">
        <f t="shared" si="15"/>
        <v>8000</v>
      </c>
    </row>
    <row r="126" spans="1:8" ht="39">
      <c r="A126" s="110" t="s">
        <v>213</v>
      </c>
      <c r="B126" s="103" t="s">
        <v>198</v>
      </c>
      <c r="C126" s="107">
        <v>12</v>
      </c>
      <c r="D126" s="107" t="s">
        <v>154</v>
      </c>
      <c r="E126" s="107"/>
      <c r="F126" s="105">
        <f t="shared" si="15"/>
        <v>8000</v>
      </c>
      <c r="G126" s="105">
        <f t="shared" si="15"/>
        <v>8000</v>
      </c>
      <c r="H126" s="105">
        <f t="shared" si="15"/>
        <v>8000</v>
      </c>
    </row>
    <row r="127" spans="1:8" ht="66">
      <c r="A127" s="110" t="s">
        <v>283</v>
      </c>
      <c r="B127" s="103" t="s">
        <v>198</v>
      </c>
      <c r="C127" s="107">
        <v>12</v>
      </c>
      <c r="D127" s="107" t="s">
        <v>155</v>
      </c>
      <c r="E127" s="107"/>
      <c r="F127" s="105">
        <f t="shared" si="15"/>
        <v>8000</v>
      </c>
      <c r="G127" s="105">
        <f t="shared" si="15"/>
        <v>8000</v>
      </c>
      <c r="H127" s="105">
        <f t="shared" si="15"/>
        <v>8000</v>
      </c>
    </row>
    <row r="128" spans="1:8" ht="39">
      <c r="A128" s="110" t="s">
        <v>214</v>
      </c>
      <c r="B128" s="103" t="s">
        <v>198</v>
      </c>
      <c r="C128" s="107">
        <v>12</v>
      </c>
      <c r="D128" s="107" t="s">
        <v>155</v>
      </c>
      <c r="E128" s="107">
        <v>810</v>
      </c>
      <c r="F128" s="105">
        <f t="shared" si="15"/>
        <v>8000</v>
      </c>
      <c r="G128" s="105">
        <f t="shared" si="15"/>
        <v>8000</v>
      </c>
      <c r="H128" s="105">
        <f t="shared" si="15"/>
        <v>8000</v>
      </c>
    </row>
    <row r="129" spans="1:8" ht="39">
      <c r="A129" s="110" t="s">
        <v>303</v>
      </c>
      <c r="B129" s="103" t="s">
        <v>198</v>
      </c>
      <c r="C129" s="107">
        <v>12</v>
      </c>
      <c r="D129" s="107" t="s">
        <v>155</v>
      </c>
      <c r="E129" s="107">
        <v>811</v>
      </c>
      <c r="F129" s="111">
        <v>8000</v>
      </c>
      <c r="G129" s="111">
        <v>8000</v>
      </c>
      <c r="H129" s="111">
        <v>8000</v>
      </c>
    </row>
    <row r="130" spans="1:8" ht="26.25">
      <c r="A130" s="101" t="s">
        <v>120</v>
      </c>
      <c r="B130" s="106" t="s">
        <v>198</v>
      </c>
      <c r="C130" s="113">
        <v>12</v>
      </c>
      <c r="D130" s="113" t="s">
        <v>121</v>
      </c>
      <c r="E130" s="113"/>
      <c r="F130" s="111">
        <f aca="true" t="shared" si="16" ref="F130:H133">F131</f>
        <v>40000</v>
      </c>
      <c r="G130" s="111">
        <f t="shared" si="16"/>
        <v>30000</v>
      </c>
      <c r="H130" s="111">
        <f t="shared" si="16"/>
        <v>20000</v>
      </c>
    </row>
    <row r="131" spans="1:8" ht="12.75">
      <c r="A131" s="101" t="s">
        <v>175</v>
      </c>
      <c r="B131" s="106" t="s">
        <v>198</v>
      </c>
      <c r="C131" s="113">
        <v>12</v>
      </c>
      <c r="D131" s="113" t="s">
        <v>123</v>
      </c>
      <c r="E131" s="113"/>
      <c r="F131" s="111">
        <f t="shared" si="16"/>
        <v>40000</v>
      </c>
      <c r="G131" s="111">
        <f t="shared" si="16"/>
        <v>30000</v>
      </c>
      <c r="H131" s="111">
        <f t="shared" si="16"/>
        <v>20000</v>
      </c>
    </row>
    <row r="132" spans="1:8" ht="12.75">
      <c r="A132" s="114" t="s">
        <v>239</v>
      </c>
      <c r="B132" s="106" t="s">
        <v>198</v>
      </c>
      <c r="C132" s="113">
        <v>12</v>
      </c>
      <c r="D132" s="113" t="s">
        <v>181</v>
      </c>
      <c r="E132" s="113"/>
      <c r="F132" s="111">
        <f t="shared" si="16"/>
        <v>40000</v>
      </c>
      <c r="G132" s="111">
        <f t="shared" si="16"/>
        <v>30000</v>
      </c>
      <c r="H132" s="111">
        <f t="shared" si="16"/>
        <v>20000</v>
      </c>
    </row>
    <row r="133" spans="1:8" ht="26.25">
      <c r="A133" s="101" t="s">
        <v>293</v>
      </c>
      <c r="B133" s="106" t="s">
        <v>198</v>
      </c>
      <c r="C133" s="113">
        <v>12</v>
      </c>
      <c r="D133" s="113" t="s">
        <v>181</v>
      </c>
      <c r="E133" s="113">
        <v>240</v>
      </c>
      <c r="F133" s="111">
        <f>F134</f>
        <v>40000</v>
      </c>
      <c r="G133" s="111">
        <f t="shared" si="16"/>
        <v>30000</v>
      </c>
      <c r="H133" s="111">
        <f t="shared" si="16"/>
        <v>20000</v>
      </c>
    </row>
    <row r="134" spans="1:8" ht="12.75">
      <c r="A134" s="101" t="s">
        <v>294</v>
      </c>
      <c r="B134" s="106" t="s">
        <v>198</v>
      </c>
      <c r="C134" s="113">
        <v>12</v>
      </c>
      <c r="D134" s="113" t="s">
        <v>181</v>
      </c>
      <c r="E134" s="113">
        <v>244</v>
      </c>
      <c r="F134" s="111">
        <v>40000</v>
      </c>
      <c r="G134" s="111">
        <v>30000</v>
      </c>
      <c r="H134" s="111">
        <v>20000</v>
      </c>
    </row>
    <row r="135" spans="1:8" ht="12.75">
      <c r="A135" s="115" t="s">
        <v>162</v>
      </c>
      <c r="B135" s="117" t="s">
        <v>199</v>
      </c>
      <c r="C135" s="117" t="s">
        <v>202</v>
      </c>
      <c r="D135" s="117"/>
      <c r="E135" s="117"/>
      <c r="F135" s="118">
        <f>F136</f>
        <v>1994000</v>
      </c>
      <c r="G135" s="118">
        <f>G136</f>
        <v>862500</v>
      </c>
      <c r="H135" s="118">
        <f>H136</f>
        <v>692000</v>
      </c>
    </row>
    <row r="136" spans="1:8" ht="12.75">
      <c r="A136" s="101" t="s">
        <v>163</v>
      </c>
      <c r="B136" s="103" t="s">
        <v>199</v>
      </c>
      <c r="C136" s="103" t="s">
        <v>197</v>
      </c>
      <c r="D136" s="103"/>
      <c r="E136" s="103"/>
      <c r="F136" s="105">
        <f>F137+F147</f>
        <v>1994000</v>
      </c>
      <c r="G136" s="105">
        <f>G137+G147</f>
        <v>862500</v>
      </c>
      <c r="H136" s="105">
        <f>H137+H147</f>
        <v>692000</v>
      </c>
    </row>
    <row r="137" spans="1:8" ht="52.5">
      <c r="A137" s="101" t="s">
        <v>449</v>
      </c>
      <c r="B137" s="103" t="s">
        <v>199</v>
      </c>
      <c r="C137" s="103" t="s">
        <v>197</v>
      </c>
      <c r="D137" s="103" t="s">
        <v>156</v>
      </c>
      <c r="E137" s="103"/>
      <c r="F137" s="105">
        <f>F138</f>
        <v>300000</v>
      </c>
      <c r="G137" s="105">
        <f>G138</f>
        <v>180000</v>
      </c>
      <c r="H137" s="105">
        <f>H138</f>
        <v>80000</v>
      </c>
    </row>
    <row r="138" spans="1:8" ht="39.75" customHeight="1">
      <c r="A138" s="101" t="s">
        <v>401</v>
      </c>
      <c r="B138" s="103" t="s">
        <v>199</v>
      </c>
      <c r="C138" s="103" t="s">
        <v>197</v>
      </c>
      <c r="D138" s="103" t="s">
        <v>157</v>
      </c>
      <c r="E138" s="103"/>
      <c r="F138" s="105">
        <f>F139+F143</f>
        <v>300000</v>
      </c>
      <c r="G138" s="105">
        <f>G139+G143</f>
        <v>180000</v>
      </c>
      <c r="H138" s="105">
        <f>H139+H143</f>
        <v>80000</v>
      </c>
    </row>
    <row r="139" spans="1:8" ht="49.5" customHeight="1">
      <c r="A139" s="101" t="s">
        <v>370</v>
      </c>
      <c r="B139" s="103" t="s">
        <v>199</v>
      </c>
      <c r="C139" s="103" t="s">
        <v>197</v>
      </c>
      <c r="D139" s="103" t="s">
        <v>252</v>
      </c>
      <c r="E139" s="103"/>
      <c r="F139" s="105">
        <f aca="true" t="shared" si="17" ref="F139:H141">F140</f>
        <v>240000</v>
      </c>
      <c r="G139" s="105">
        <f t="shared" si="17"/>
        <v>120000</v>
      </c>
      <c r="H139" s="105">
        <f t="shared" si="17"/>
        <v>40000</v>
      </c>
    </row>
    <row r="140" spans="1:8" ht="66" customHeight="1">
      <c r="A140" s="101" t="s">
        <v>402</v>
      </c>
      <c r="B140" s="103" t="s">
        <v>199</v>
      </c>
      <c r="C140" s="103" t="s">
        <v>197</v>
      </c>
      <c r="D140" s="103" t="s">
        <v>159</v>
      </c>
      <c r="E140" s="103"/>
      <c r="F140" s="105">
        <f t="shared" si="17"/>
        <v>240000</v>
      </c>
      <c r="G140" s="105">
        <f t="shared" si="17"/>
        <v>120000</v>
      </c>
      <c r="H140" s="105">
        <f t="shared" si="17"/>
        <v>40000</v>
      </c>
    </row>
    <row r="141" spans="1:8" ht="26.25">
      <c r="A141" s="101" t="s">
        <v>293</v>
      </c>
      <c r="B141" s="103" t="s">
        <v>199</v>
      </c>
      <c r="C141" s="103" t="s">
        <v>197</v>
      </c>
      <c r="D141" s="103" t="s">
        <v>159</v>
      </c>
      <c r="E141" s="103">
        <v>240</v>
      </c>
      <c r="F141" s="105">
        <f>F142</f>
        <v>240000</v>
      </c>
      <c r="G141" s="105">
        <f t="shared" si="17"/>
        <v>120000</v>
      </c>
      <c r="H141" s="105">
        <v>40000</v>
      </c>
    </row>
    <row r="142" spans="1:8" ht="12.75">
      <c r="A142" s="101" t="s">
        <v>294</v>
      </c>
      <c r="B142" s="103" t="s">
        <v>199</v>
      </c>
      <c r="C142" s="103" t="s">
        <v>197</v>
      </c>
      <c r="D142" s="103" t="s">
        <v>159</v>
      </c>
      <c r="E142" s="103" t="s">
        <v>292</v>
      </c>
      <c r="F142" s="105">
        <v>240000</v>
      </c>
      <c r="G142" s="105">
        <v>120000</v>
      </c>
      <c r="H142" s="105">
        <v>40000</v>
      </c>
    </row>
    <row r="143" spans="1:8" ht="12.75">
      <c r="A143" s="101" t="s">
        <v>371</v>
      </c>
      <c r="B143" s="103" t="s">
        <v>199</v>
      </c>
      <c r="C143" s="103" t="s">
        <v>197</v>
      </c>
      <c r="D143" s="103" t="s">
        <v>161</v>
      </c>
      <c r="E143" s="103"/>
      <c r="F143" s="105">
        <f aca="true" t="shared" si="18" ref="F143:H145">F144</f>
        <v>60000</v>
      </c>
      <c r="G143" s="105">
        <f t="shared" si="18"/>
        <v>60000</v>
      </c>
      <c r="H143" s="105">
        <f t="shared" si="18"/>
        <v>40000</v>
      </c>
    </row>
    <row r="144" spans="1:8" ht="52.5">
      <c r="A144" s="101" t="s">
        <v>403</v>
      </c>
      <c r="B144" s="103" t="s">
        <v>199</v>
      </c>
      <c r="C144" s="103" t="s">
        <v>197</v>
      </c>
      <c r="D144" s="103" t="s">
        <v>253</v>
      </c>
      <c r="E144" s="103"/>
      <c r="F144" s="105">
        <f t="shared" si="18"/>
        <v>60000</v>
      </c>
      <c r="G144" s="105">
        <f t="shared" si="18"/>
        <v>60000</v>
      </c>
      <c r="H144" s="105">
        <f t="shared" si="18"/>
        <v>40000</v>
      </c>
    </row>
    <row r="145" spans="1:8" ht="26.25">
      <c r="A145" s="101" t="s">
        <v>293</v>
      </c>
      <c r="B145" s="103" t="s">
        <v>199</v>
      </c>
      <c r="C145" s="103" t="s">
        <v>197</v>
      </c>
      <c r="D145" s="103" t="s">
        <v>253</v>
      </c>
      <c r="E145" s="103">
        <v>240</v>
      </c>
      <c r="F145" s="105">
        <f>F146</f>
        <v>60000</v>
      </c>
      <c r="G145" s="105">
        <f t="shared" si="18"/>
        <v>60000</v>
      </c>
      <c r="H145" s="105">
        <f t="shared" si="18"/>
        <v>40000</v>
      </c>
    </row>
    <row r="146" spans="1:8" ht="12.75">
      <c r="A146" s="101" t="s">
        <v>294</v>
      </c>
      <c r="B146" s="103" t="s">
        <v>199</v>
      </c>
      <c r="C146" s="103" t="s">
        <v>197</v>
      </c>
      <c r="D146" s="103" t="s">
        <v>253</v>
      </c>
      <c r="E146" s="103" t="s">
        <v>292</v>
      </c>
      <c r="F146" s="105">
        <v>60000</v>
      </c>
      <c r="G146" s="105">
        <v>60000</v>
      </c>
      <c r="H146" s="105">
        <v>40000</v>
      </c>
    </row>
    <row r="147" spans="1:8" ht="26.25">
      <c r="A147" s="101" t="s">
        <v>450</v>
      </c>
      <c r="B147" s="103" t="s">
        <v>199</v>
      </c>
      <c r="C147" s="103" t="s">
        <v>197</v>
      </c>
      <c r="D147" s="103" t="s">
        <v>164</v>
      </c>
      <c r="E147" s="103"/>
      <c r="F147" s="105">
        <f>F148+F177</f>
        <v>1694000</v>
      </c>
      <c r="G147" s="105">
        <f>G148+G177</f>
        <v>682500</v>
      </c>
      <c r="H147" s="105">
        <f>H148+H177</f>
        <v>612000</v>
      </c>
    </row>
    <row r="148" spans="1:8" ht="26.25">
      <c r="A148" s="101" t="s">
        <v>242</v>
      </c>
      <c r="B148" s="103" t="s">
        <v>199</v>
      </c>
      <c r="C148" s="103" t="s">
        <v>197</v>
      </c>
      <c r="D148" s="103" t="s">
        <v>165</v>
      </c>
      <c r="E148" s="103"/>
      <c r="F148" s="105">
        <f>F149+F153+F157+F161+F165+F169+F173</f>
        <v>867000</v>
      </c>
      <c r="G148" s="105">
        <f>G149+G153+G157+G161+G165+G169+G173</f>
        <v>682500</v>
      </c>
      <c r="H148" s="105">
        <f>H149+H153+H157+H161+H165+H169+H173</f>
        <v>612000</v>
      </c>
    </row>
    <row r="149" spans="1:8" ht="12.75">
      <c r="A149" s="101" t="s">
        <v>169</v>
      </c>
      <c r="B149" s="103" t="s">
        <v>199</v>
      </c>
      <c r="C149" s="103" t="s">
        <v>197</v>
      </c>
      <c r="D149" s="103" t="s">
        <v>166</v>
      </c>
      <c r="E149" s="103"/>
      <c r="F149" s="105">
        <f aca="true" t="shared" si="19" ref="F149:H151">F150</f>
        <v>437000</v>
      </c>
      <c r="G149" s="105">
        <f t="shared" si="19"/>
        <v>452500</v>
      </c>
      <c r="H149" s="105">
        <f t="shared" si="19"/>
        <v>471000</v>
      </c>
    </row>
    <row r="150" spans="1:8" ht="39">
      <c r="A150" s="101" t="s">
        <v>243</v>
      </c>
      <c r="B150" s="103" t="s">
        <v>199</v>
      </c>
      <c r="C150" s="103" t="s">
        <v>197</v>
      </c>
      <c r="D150" s="103" t="s">
        <v>167</v>
      </c>
      <c r="E150" s="103"/>
      <c r="F150" s="105">
        <f t="shared" si="19"/>
        <v>437000</v>
      </c>
      <c r="G150" s="105">
        <f t="shared" si="19"/>
        <v>452500</v>
      </c>
      <c r="H150" s="105">
        <f t="shared" si="19"/>
        <v>471000</v>
      </c>
    </row>
    <row r="151" spans="1:8" ht="26.25">
      <c r="A151" s="101" t="s">
        <v>293</v>
      </c>
      <c r="B151" s="103" t="s">
        <v>199</v>
      </c>
      <c r="C151" s="103" t="s">
        <v>197</v>
      </c>
      <c r="D151" s="103" t="s">
        <v>167</v>
      </c>
      <c r="E151" s="103">
        <v>240</v>
      </c>
      <c r="F151" s="105">
        <f>F152</f>
        <v>437000</v>
      </c>
      <c r="G151" s="105">
        <f t="shared" si="19"/>
        <v>452500</v>
      </c>
      <c r="H151" s="105">
        <f t="shared" si="19"/>
        <v>471000</v>
      </c>
    </row>
    <row r="152" spans="1:8" ht="12.75">
      <c r="A152" s="101" t="s">
        <v>416</v>
      </c>
      <c r="B152" s="103" t="s">
        <v>199</v>
      </c>
      <c r="C152" s="103" t="s">
        <v>197</v>
      </c>
      <c r="D152" s="103" t="s">
        <v>167</v>
      </c>
      <c r="E152" s="103" t="s">
        <v>417</v>
      </c>
      <c r="F152" s="105">
        <v>437000</v>
      </c>
      <c r="G152" s="105">
        <v>452500</v>
      </c>
      <c r="H152" s="105">
        <v>471000</v>
      </c>
    </row>
    <row r="153" spans="1:8" ht="26.25">
      <c r="A153" s="101" t="s">
        <v>170</v>
      </c>
      <c r="B153" s="103" t="s">
        <v>199</v>
      </c>
      <c r="C153" s="103" t="s">
        <v>197</v>
      </c>
      <c r="D153" s="103" t="s">
        <v>389</v>
      </c>
      <c r="E153" s="103"/>
      <c r="F153" s="105">
        <f aca="true" t="shared" si="20" ref="F153:H155">F154</f>
        <v>75000</v>
      </c>
      <c r="G153" s="105">
        <f t="shared" si="20"/>
        <v>50000</v>
      </c>
      <c r="H153" s="105">
        <f t="shared" si="20"/>
        <v>20000</v>
      </c>
    </row>
    <row r="154" spans="1:8" ht="44.25" customHeight="1">
      <c r="A154" s="101" t="s">
        <v>244</v>
      </c>
      <c r="B154" s="103" t="s">
        <v>199</v>
      </c>
      <c r="C154" s="103" t="s">
        <v>197</v>
      </c>
      <c r="D154" s="103" t="s">
        <v>390</v>
      </c>
      <c r="E154" s="103"/>
      <c r="F154" s="105">
        <f t="shared" si="20"/>
        <v>75000</v>
      </c>
      <c r="G154" s="105">
        <f t="shared" si="20"/>
        <v>50000</v>
      </c>
      <c r="H154" s="105">
        <f t="shared" si="20"/>
        <v>20000</v>
      </c>
    </row>
    <row r="155" spans="1:8" ht="26.25">
      <c r="A155" s="101" t="s">
        <v>293</v>
      </c>
      <c r="B155" s="103" t="s">
        <v>199</v>
      </c>
      <c r="C155" s="103" t="s">
        <v>197</v>
      </c>
      <c r="D155" s="103" t="s">
        <v>390</v>
      </c>
      <c r="E155" s="103">
        <v>240</v>
      </c>
      <c r="F155" s="105">
        <f>F156</f>
        <v>75000</v>
      </c>
      <c r="G155" s="105">
        <v>50000</v>
      </c>
      <c r="H155" s="105">
        <f t="shared" si="20"/>
        <v>20000</v>
      </c>
    </row>
    <row r="156" spans="1:8" ht="12.75">
      <c r="A156" s="101" t="s">
        <v>294</v>
      </c>
      <c r="B156" s="103" t="s">
        <v>199</v>
      </c>
      <c r="C156" s="103" t="s">
        <v>197</v>
      </c>
      <c r="D156" s="103" t="s">
        <v>390</v>
      </c>
      <c r="E156" s="103" t="s">
        <v>292</v>
      </c>
      <c r="F156" s="105">
        <v>75000</v>
      </c>
      <c r="G156" s="105">
        <v>50000</v>
      </c>
      <c r="H156" s="105">
        <v>20000</v>
      </c>
    </row>
    <row r="157" spans="1:8" ht="12.75">
      <c r="A157" s="101" t="s">
        <v>171</v>
      </c>
      <c r="B157" s="103" t="s">
        <v>199</v>
      </c>
      <c r="C157" s="103" t="s">
        <v>197</v>
      </c>
      <c r="D157" s="103" t="s">
        <v>391</v>
      </c>
      <c r="E157" s="103"/>
      <c r="F157" s="105">
        <f>F158</f>
        <v>130000</v>
      </c>
      <c r="G157" s="105">
        <f>G158</f>
        <v>30000</v>
      </c>
      <c r="H157" s="105">
        <f>H158</f>
        <v>30000</v>
      </c>
    </row>
    <row r="158" spans="1:8" ht="39">
      <c r="A158" s="101" t="s">
        <v>357</v>
      </c>
      <c r="B158" s="103" t="s">
        <v>199</v>
      </c>
      <c r="C158" s="103" t="s">
        <v>197</v>
      </c>
      <c r="D158" s="103" t="s">
        <v>392</v>
      </c>
      <c r="E158" s="103"/>
      <c r="F158" s="105">
        <f aca="true" t="shared" si="21" ref="F158:H159">F159</f>
        <v>130000</v>
      </c>
      <c r="G158" s="105">
        <f t="shared" si="21"/>
        <v>30000</v>
      </c>
      <c r="H158" s="105">
        <f t="shared" si="21"/>
        <v>30000</v>
      </c>
    </row>
    <row r="159" spans="1:8" ht="26.25">
      <c r="A159" s="101" t="s">
        <v>293</v>
      </c>
      <c r="B159" s="103" t="s">
        <v>199</v>
      </c>
      <c r="C159" s="103" t="s">
        <v>197</v>
      </c>
      <c r="D159" s="103" t="s">
        <v>392</v>
      </c>
      <c r="E159" s="103">
        <v>240</v>
      </c>
      <c r="F159" s="105">
        <f t="shared" si="21"/>
        <v>130000</v>
      </c>
      <c r="G159" s="105">
        <f t="shared" si="21"/>
        <v>30000</v>
      </c>
      <c r="H159" s="105">
        <f t="shared" si="21"/>
        <v>30000</v>
      </c>
    </row>
    <row r="160" spans="1:8" ht="12.75">
      <c r="A160" s="101" t="s">
        <v>294</v>
      </c>
      <c r="B160" s="103" t="s">
        <v>199</v>
      </c>
      <c r="C160" s="103" t="s">
        <v>197</v>
      </c>
      <c r="D160" s="103" t="s">
        <v>392</v>
      </c>
      <c r="E160" s="103" t="s">
        <v>292</v>
      </c>
      <c r="F160" s="105">
        <f>65000+45000+20000</f>
        <v>130000</v>
      </c>
      <c r="G160" s="105">
        <v>30000</v>
      </c>
      <c r="H160" s="105">
        <v>30000</v>
      </c>
    </row>
    <row r="161" spans="1:8" ht="12.75">
      <c r="A161" s="101" t="s">
        <v>208</v>
      </c>
      <c r="B161" s="103" t="s">
        <v>199</v>
      </c>
      <c r="C161" s="103" t="s">
        <v>197</v>
      </c>
      <c r="D161" s="103" t="s">
        <v>393</v>
      </c>
      <c r="E161" s="103"/>
      <c r="F161" s="105">
        <f aca="true" t="shared" si="22" ref="F161:H163">F162</f>
        <v>25000</v>
      </c>
      <c r="G161" s="105">
        <f t="shared" si="22"/>
        <v>35000</v>
      </c>
      <c r="H161" s="105">
        <f t="shared" si="22"/>
        <v>35000</v>
      </c>
    </row>
    <row r="162" spans="1:8" ht="39">
      <c r="A162" s="101" t="s">
        <v>404</v>
      </c>
      <c r="B162" s="103" t="s">
        <v>199</v>
      </c>
      <c r="C162" s="103" t="s">
        <v>197</v>
      </c>
      <c r="D162" s="103" t="s">
        <v>395</v>
      </c>
      <c r="E162" s="103"/>
      <c r="F162" s="105">
        <f t="shared" si="22"/>
        <v>25000</v>
      </c>
      <c r="G162" s="105">
        <f t="shared" si="22"/>
        <v>35000</v>
      </c>
      <c r="H162" s="105">
        <f t="shared" si="22"/>
        <v>35000</v>
      </c>
    </row>
    <row r="163" spans="1:8" ht="26.25">
      <c r="A163" s="101" t="s">
        <v>293</v>
      </c>
      <c r="B163" s="103" t="s">
        <v>199</v>
      </c>
      <c r="C163" s="103" t="s">
        <v>197</v>
      </c>
      <c r="D163" s="103" t="s">
        <v>395</v>
      </c>
      <c r="E163" s="103">
        <v>240</v>
      </c>
      <c r="F163" s="105">
        <f>F164</f>
        <v>25000</v>
      </c>
      <c r="G163" s="105">
        <f>G164</f>
        <v>35000</v>
      </c>
      <c r="H163" s="105">
        <f t="shared" si="22"/>
        <v>35000</v>
      </c>
    </row>
    <row r="164" spans="1:8" ht="12.75">
      <c r="A164" s="101" t="s">
        <v>294</v>
      </c>
      <c r="B164" s="103" t="s">
        <v>199</v>
      </c>
      <c r="C164" s="103" t="s">
        <v>197</v>
      </c>
      <c r="D164" s="103" t="s">
        <v>395</v>
      </c>
      <c r="E164" s="103" t="s">
        <v>292</v>
      </c>
      <c r="F164" s="105">
        <f>55000+95000-125000</f>
        <v>25000</v>
      </c>
      <c r="G164" s="105">
        <v>35000</v>
      </c>
      <c r="H164" s="105">
        <v>35000</v>
      </c>
    </row>
    <row r="165" spans="1:8" ht="12.75">
      <c r="A165" s="101" t="s">
        <v>207</v>
      </c>
      <c r="B165" s="103" t="s">
        <v>199</v>
      </c>
      <c r="C165" s="103" t="s">
        <v>197</v>
      </c>
      <c r="D165" s="103" t="s">
        <v>394</v>
      </c>
      <c r="E165" s="103"/>
      <c r="F165" s="105">
        <f aca="true" t="shared" si="23" ref="F165:H166">F166</f>
        <v>95000</v>
      </c>
      <c r="G165" s="105">
        <f t="shared" si="23"/>
        <v>50000</v>
      </c>
      <c r="H165" s="105">
        <f t="shared" si="23"/>
        <v>20000</v>
      </c>
    </row>
    <row r="166" spans="1:8" ht="39">
      <c r="A166" s="101" t="s">
        <v>246</v>
      </c>
      <c r="B166" s="103" t="s">
        <v>199</v>
      </c>
      <c r="C166" s="103" t="s">
        <v>197</v>
      </c>
      <c r="D166" s="103" t="s">
        <v>396</v>
      </c>
      <c r="E166" s="103"/>
      <c r="F166" s="105">
        <f t="shared" si="23"/>
        <v>95000</v>
      </c>
      <c r="G166" s="105">
        <f t="shared" si="23"/>
        <v>50000</v>
      </c>
      <c r="H166" s="105">
        <f t="shared" si="23"/>
        <v>20000</v>
      </c>
    </row>
    <row r="167" spans="1:8" ht="26.25">
      <c r="A167" s="101" t="s">
        <v>293</v>
      </c>
      <c r="B167" s="103" t="s">
        <v>199</v>
      </c>
      <c r="C167" s="103" t="s">
        <v>197</v>
      </c>
      <c r="D167" s="103" t="s">
        <v>396</v>
      </c>
      <c r="E167" s="103">
        <v>240</v>
      </c>
      <c r="F167" s="105">
        <f>F168</f>
        <v>95000</v>
      </c>
      <c r="G167" s="105">
        <f>G168</f>
        <v>50000</v>
      </c>
      <c r="H167" s="105">
        <f>H168</f>
        <v>20000</v>
      </c>
    </row>
    <row r="168" spans="1:8" ht="12.75">
      <c r="A168" s="101" t="s">
        <v>294</v>
      </c>
      <c r="B168" s="103" t="s">
        <v>199</v>
      </c>
      <c r="C168" s="103" t="s">
        <v>197</v>
      </c>
      <c r="D168" s="103" t="s">
        <v>396</v>
      </c>
      <c r="E168" s="103" t="s">
        <v>292</v>
      </c>
      <c r="F168" s="105">
        <v>95000</v>
      </c>
      <c r="G168" s="105">
        <f>G169</f>
        <v>50000</v>
      </c>
      <c r="H168" s="105">
        <v>20000</v>
      </c>
    </row>
    <row r="169" spans="1:8" ht="12.75">
      <c r="A169" s="101" t="s">
        <v>172</v>
      </c>
      <c r="B169" s="103" t="s">
        <v>199</v>
      </c>
      <c r="C169" s="103" t="s">
        <v>197</v>
      </c>
      <c r="D169" s="103" t="s">
        <v>397</v>
      </c>
      <c r="E169" s="103"/>
      <c r="F169" s="105">
        <f aca="true" t="shared" si="24" ref="F169:H171">F170</f>
        <v>65000</v>
      </c>
      <c r="G169" s="105">
        <f>G170</f>
        <v>50000</v>
      </c>
      <c r="H169" s="105">
        <f t="shared" si="24"/>
        <v>30000</v>
      </c>
    </row>
    <row r="170" spans="1:8" ht="26.25">
      <c r="A170" s="101" t="s">
        <v>279</v>
      </c>
      <c r="B170" s="103" t="s">
        <v>199</v>
      </c>
      <c r="C170" s="103" t="s">
        <v>197</v>
      </c>
      <c r="D170" s="103" t="s">
        <v>398</v>
      </c>
      <c r="E170" s="103"/>
      <c r="F170" s="105">
        <f t="shared" si="24"/>
        <v>65000</v>
      </c>
      <c r="G170" s="105">
        <f t="shared" si="24"/>
        <v>50000</v>
      </c>
      <c r="H170" s="105">
        <f t="shared" si="24"/>
        <v>30000</v>
      </c>
    </row>
    <row r="171" spans="1:8" ht="26.25">
      <c r="A171" s="101" t="s">
        <v>293</v>
      </c>
      <c r="B171" s="103" t="s">
        <v>199</v>
      </c>
      <c r="C171" s="103" t="s">
        <v>197</v>
      </c>
      <c r="D171" s="103" t="s">
        <v>398</v>
      </c>
      <c r="E171" s="103">
        <v>240</v>
      </c>
      <c r="F171" s="105">
        <f>F172</f>
        <v>65000</v>
      </c>
      <c r="G171" s="105">
        <f t="shared" si="24"/>
        <v>50000</v>
      </c>
      <c r="H171" s="105">
        <f t="shared" si="24"/>
        <v>30000</v>
      </c>
    </row>
    <row r="172" spans="1:8" ht="12.75">
      <c r="A172" s="101" t="s">
        <v>294</v>
      </c>
      <c r="B172" s="103" t="s">
        <v>199</v>
      </c>
      <c r="C172" s="103" t="s">
        <v>197</v>
      </c>
      <c r="D172" s="103" t="s">
        <v>398</v>
      </c>
      <c r="E172" s="103" t="s">
        <v>292</v>
      </c>
      <c r="F172" s="105">
        <v>65000</v>
      </c>
      <c r="G172" s="105">
        <v>50000</v>
      </c>
      <c r="H172" s="105">
        <v>30000</v>
      </c>
    </row>
    <row r="173" spans="1:8" ht="12.75">
      <c r="A173" s="101" t="s">
        <v>173</v>
      </c>
      <c r="B173" s="103" t="s">
        <v>199</v>
      </c>
      <c r="C173" s="103" t="s">
        <v>197</v>
      </c>
      <c r="D173" s="103" t="s">
        <v>399</v>
      </c>
      <c r="E173" s="103"/>
      <c r="F173" s="105">
        <f aca="true" t="shared" si="25" ref="F173:H175">F174</f>
        <v>40000</v>
      </c>
      <c r="G173" s="105">
        <f t="shared" si="25"/>
        <v>15000</v>
      </c>
      <c r="H173" s="105">
        <f t="shared" si="25"/>
        <v>6000</v>
      </c>
    </row>
    <row r="174" spans="1:8" ht="39">
      <c r="A174" s="101" t="s">
        <v>247</v>
      </c>
      <c r="B174" s="103" t="s">
        <v>199</v>
      </c>
      <c r="C174" s="103" t="s">
        <v>197</v>
      </c>
      <c r="D174" s="103" t="s">
        <v>400</v>
      </c>
      <c r="E174" s="103"/>
      <c r="F174" s="105">
        <f t="shared" si="25"/>
        <v>40000</v>
      </c>
      <c r="G174" s="105">
        <f t="shared" si="25"/>
        <v>15000</v>
      </c>
      <c r="H174" s="105">
        <f t="shared" si="25"/>
        <v>6000</v>
      </c>
    </row>
    <row r="175" spans="1:8" ht="26.25">
      <c r="A175" s="101" t="s">
        <v>293</v>
      </c>
      <c r="B175" s="103" t="s">
        <v>199</v>
      </c>
      <c r="C175" s="103" t="s">
        <v>197</v>
      </c>
      <c r="D175" s="103" t="s">
        <v>400</v>
      </c>
      <c r="E175" s="103">
        <v>240</v>
      </c>
      <c r="F175" s="105">
        <f>F176</f>
        <v>40000</v>
      </c>
      <c r="G175" s="105">
        <f t="shared" si="25"/>
        <v>15000</v>
      </c>
      <c r="H175" s="105">
        <f t="shared" si="25"/>
        <v>6000</v>
      </c>
    </row>
    <row r="176" spans="1:8" ht="12.75">
      <c r="A176" s="101" t="s">
        <v>294</v>
      </c>
      <c r="B176" s="103" t="s">
        <v>199</v>
      </c>
      <c r="C176" s="103" t="s">
        <v>197</v>
      </c>
      <c r="D176" s="103" t="s">
        <v>400</v>
      </c>
      <c r="E176" s="103" t="s">
        <v>292</v>
      </c>
      <c r="F176" s="105">
        <f>35000+5000</f>
        <v>40000</v>
      </c>
      <c r="G176" s="105">
        <v>15000</v>
      </c>
      <c r="H176" s="105">
        <v>6000</v>
      </c>
    </row>
    <row r="177" spans="1:8" ht="26.25">
      <c r="A177" s="101" t="s">
        <v>278</v>
      </c>
      <c r="B177" s="103" t="s">
        <v>199</v>
      </c>
      <c r="C177" s="103" t="s">
        <v>197</v>
      </c>
      <c r="D177" s="103" t="s">
        <v>254</v>
      </c>
      <c r="E177" s="103"/>
      <c r="F177" s="105">
        <f>F178+F182</f>
        <v>827000</v>
      </c>
      <c r="G177" s="105">
        <f>G178</f>
        <v>0</v>
      </c>
      <c r="H177" s="105">
        <f>H178</f>
        <v>0</v>
      </c>
    </row>
    <row r="178" spans="1:8" ht="26.25">
      <c r="A178" s="101" t="s">
        <v>409</v>
      </c>
      <c r="B178" s="103" t="s">
        <v>199</v>
      </c>
      <c r="C178" s="103" t="s">
        <v>197</v>
      </c>
      <c r="D178" s="103" t="s">
        <v>255</v>
      </c>
      <c r="E178" s="103"/>
      <c r="F178" s="105">
        <f aca="true" t="shared" si="26" ref="F178:G180">F179</f>
        <v>270200</v>
      </c>
      <c r="G178" s="105">
        <f t="shared" si="26"/>
        <v>0</v>
      </c>
      <c r="H178" s="105"/>
    </row>
    <row r="179" spans="1:8" ht="52.5">
      <c r="A179" s="101" t="s">
        <v>410</v>
      </c>
      <c r="B179" s="103" t="s">
        <v>240</v>
      </c>
      <c r="C179" s="103" t="s">
        <v>197</v>
      </c>
      <c r="D179" s="103" t="s">
        <v>256</v>
      </c>
      <c r="E179" s="103"/>
      <c r="F179" s="105">
        <f t="shared" si="26"/>
        <v>270200</v>
      </c>
      <c r="G179" s="105">
        <f t="shared" si="26"/>
        <v>0</v>
      </c>
      <c r="H179" s="105"/>
    </row>
    <row r="180" spans="1:8" ht="26.25">
      <c r="A180" s="101" t="s">
        <v>293</v>
      </c>
      <c r="B180" s="103" t="s">
        <v>199</v>
      </c>
      <c r="C180" s="103" t="s">
        <v>197</v>
      </c>
      <c r="D180" s="103" t="s">
        <v>256</v>
      </c>
      <c r="E180" s="103" t="s">
        <v>219</v>
      </c>
      <c r="F180" s="105">
        <f t="shared" si="26"/>
        <v>270200</v>
      </c>
      <c r="G180" s="105">
        <f t="shared" si="26"/>
        <v>0</v>
      </c>
      <c r="H180" s="105">
        <f>H181</f>
        <v>0</v>
      </c>
    </row>
    <row r="181" spans="1:8" ht="12.75">
      <c r="A181" s="101" t="s">
        <v>294</v>
      </c>
      <c r="B181" s="103" t="s">
        <v>199</v>
      </c>
      <c r="C181" s="103" t="s">
        <v>197</v>
      </c>
      <c r="D181" s="103" t="s">
        <v>256</v>
      </c>
      <c r="E181" s="103" t="s">
        <v>292</v>
      </c>
      <c r="F181" s="105">
        <v>270200</v>
      </c>
      <c r="G181" s="105"/>
      <c r="H181" s="105"/>
    </row>
    <row r="182" spans="1:8" ht="26.25">
      <c r="A182" s="101" t="s">
        <v>411</v>
      </c>
      <c r="B182" s="103" t="s">
        <v>199</v>
      </c>
      <c r="C182" s="103" t="s">
        <v>197</v>
      </c>
      <c r="D182" s="103" t="s">
        <v>414</v>
      </c>
      <c r="E182" s="103"/>
      <c r="F182" s="105">
        <f>F183</f>
        <v>556800</v>
      </c>
      <c r="G182" s="105"/>
      <c r="H182" s="105"/>
    </row>
    <row r="183" spans="1:8" ht="52.5">
      <c r="A183" s="101" t="s">
        <v>412</v>
      </c>
      <c r="B183" s="103" t="s">
        <v>199</v>
      </c>
      <c r="C183" s="103" t="s">
        <v>197</v>
      </c>
      <c r="D183" s="103" t="s">
        <v>413</v>
      </c>
      <c r="E183" s="103"/>
      <c r="F183" s="105">
        <f>F184</f>
        <v>556800</v>
      </c>
      <c r="G183" s="105"/>
      <c r="H183" s="105"/>
    </row>
    <row r="184" spans="1:8" ht="26.25">
      <c r="A184" s="101" t="s">
        <v>293</v>
      </c>
      <c r="B184" s="103" t="s">
        <v>199</v>
      </c>
      <c r="C184" s="103" t="s">
        <v>197</v>
      </c>
      <c r="D184" s="103" t="s">
        <v>413</v>
      </c>
      <c r="E184" s="103" t="s">
        <v>219</v>
      </c>
      <c r="F184" s="105">
        <f>F185</f>
        <v>556800</v>
      </c>
      <c r="G184" s="105"/>
      <c r="H184" s="105"/>
    </row>
    <row r="185" spans="1:8" ht="12.75">
      <c r="A185" s="101" t="s">
        <v>294</v>
      </c>
      <c r="B185" s="103" t="s">
        <v>199</v>
      </c>
      <c r="C185" s="103" t="s">
        <v>197</v>
      </c>
      <c r="D185" s="103" t="s">
        <v>413</v>
      </c>
      <c r="E185" s="103" t="s">
        <v>292</v>
      </c>
      <c r="F185" s="105">
        <v>556800</v>
      </c>
      <c r="G185" s="105"/>
      <c r="H185" s="105"/>
    </row>
    <row r="186" spans="1:8" ht="12.75">
      <c r="A186" s="98" t="s">
        <v>174</v>
      </c>
      <c r="B186" s="99" t="s">
        <v>200</v>
      </c>
      <c r="C186" s="99" t="s">
        <v>202</v>
      </c>
      <c r="D186" s="99"/>
      <c r="E186" s="99"/>
      <c r="F186" s="109">
        <f>F187+F193</f>
        <v>20000</v>
      </c>
      <c r="G186" s="109">
        <f>G187+G193</f>
        <v>23000</v>
      </c>
      <c r="H186" s="109">
        <f>H187+H193</f>
        <v>22000</v>
      </c>
    </row>
    <row r="187" spans="1:8" ht="29.25" customHeight="1">
      <c r="A187" s="110" t="s">
        <v>415</v>
      </c>
      <c r="B187" s="103" t="s">
        <v>200</v>
      </c>
      <c r="C187" s="103" t="s">
        <v>199</v>
      </c>
      <c r="D187" s="107"/>
      <c r="E187" s="107"/>
      <c r="F187" s="105">
        <f aca="true" t="shared" si="27" ref="F187:H190">F188</f>
        <v>10000</v>
      </c>
      <c r="G187" s="105">
        <f t="shared" si="27"/>
        <v>13000</v>
      </c>
      <c r="H187" s="105">
        <f t="shared" si="27"/>
        <v>12000</v>
      </c>
    </row>
    <row r="188" spans="1:8" ht="26.25">
      <c r="A188" s="101" t="s">
        <v>120</v>
      </c>
      <c r="B188" s="103" t="s">
        <v>200</v>
      </c>
      <c r="C188" s="103" t="s">
        <v>199</v>
      </c>
      <c r="D188" s="103" t="s">
        <v>121</v>
      </c>
      <c r="E188" s="107"/>
      <c r="F188" s="105">
        <f t="shared" si="27"/>
        <v>10000</v>
      </c>
      <c r="G188" s="105">
        <f t="shared" si="27"/>
        <v>13000</v>
      </c>
      <c r="H188" s="105">
        <f t="shared" si="27"/>
        <v>12000</v>
      </c>
    </row>
    <row r="189" spans="1:8" ht="12.75">
      <c r="A189" s="101" t="s">
        <v>175</v>
      </c>
      <c r="B189" s="103" t="s">
        <v>200</v>
      </c>
      <c r="C189" s="103" t="s">
        <v>199</v>
      </c>
      <c r="D189" s="103" t="s">
        <v>123</v>
      </c>
      <c r="E189" s="107"/>
      <c r="F189" s="105">
        <f t="shared" si="27"/>
        <v>10000</v>
      </c>
      <c r="G189" s="105">
        <f t="shared" si="27"/>
        <v>13000</v>
      </c>
      <c r="H189" s="105">
        <f t="shared" si="27"/>
        <v>12000</v>
      </c>
    </row>
    <row r="190" spans="1:8" ht="52.5">
      <c r="A190" s="110" t="s">
        <v>205</v>
      </c>
      <c r="B190" s="103" t="s">
        <v>200</v>
      </c>
      <c r="C190" s="103" t="s">
        <v>199</v>
      </c>
      <c r="D190" s="103" t="s">
        <v>193</v>
      </c>
      <c r="E190" s="107"/>
      <c r="F190" s="105">
        <f>F191</f>
        <v>10000</v>
      </c>
      <c r="G190" s="105">
        <f t="shared" si="27"/>
        <v>13000</v>
      </c>
      <c r="H190" s="105">
        <f t="shared" si="27"/>
        <v>12000</v>
      </c>
    </row>
    <row r="191" spans="1:8" ht="26.25">
      <c r="A191" s="101" t="s">
        <v>293</v>
      </c>
      <c r="B191" s="103" t="s">
        <v>200</v>
      </c>
      <c r="C191" s="103" t="s">
        <v>199</v>
      </c>
      <c r="D191" s="103" t="s">
        <v>193</v>
      </c>
      <c r="E191" s="107">
        <v>240</v>
      </c>
      <c r="F191" s="105">
        <f>F192</f>
        <v>10000</v>
      </c>
      <c r="G191" s="105">
        <f>G192</f>
        <v>13000</v>
      </c>
      <c r="H191" s="105">
        <f>H192</f>
        <v>12000</v>
      </c>
    </row>
    <row r="192" spans="1:8" ht="12.75">
      <c r="A192" s="101" t="s">
        <v>294</v>
      </c>
      <c r="B192" s="103" t="s">
        <v>200</v>
      </c>
      <c r="C192" s="103" t="s">
        <v>199</v>
      </c>
      <c r="D192" s="103" t="s">
        <v>193</v>
      </c>
      <c r="E192" s="107">
        <v>244</v>
      </c>
      <c r="F192" s="105">
        <v>10000</v>
      </c>
      <c r="G192" s="105">
        <v>13000</v>
      </c>
      <c r="H192" s="105">
        <v>12000</v>
      </c>
    </row>
    <row r="193" spans="1:8" ht="12.75">
      <c r="A193" s="101" t="s">
        <v>210</v>
      </c>
      <c r="B193" s="103" t="s">
        <v>200</v>
      </c>
      <c r="C193" s="103" t="s">
        <v>200</v>
      </c>
      <c r="D193" s="103"/>
      <c r="E193" s="103"/>
      <c r="F193" s="105">
        <f aca="true" t="shared" si="28" ref="F193:H197">F194</f>
        <v>10000</v>
      </c>
      <c r="G193" s="105">
        <f t="shared" si="28"/>
        <v>10000</v>
      </c>
      <c r="H193" s="105">
        <f t="shared" si="28"/>
        <v>10000</v>
      </c>
    </row>
    <row r="194" spans="1:8" ht="26.25">
      <c r="A194" s="101" t="s">
        <v>120</v>
      </c>
      <c r="B194" s="103" t="s">
        <v>200</v>
      </c>
      <c r="C194" s="103" t="s">
        <v>200</v>
      </c>
      <c r="D194" s="103" t="s">
        <v>121</v>
      </c>
      <c r="E194" s="103"/>
      <c r="F194" s="105">
        <f t="shared" si="28"/>
        <v>10000</v>
      </c>
      <c r="G194" s="105">
        <f t="shared" si="28"/>
        <v>10000</v>
      </c>
      <c r="H194" s="105">
        <f t="shared" si="28"/>
        <v>10000</v>
      </c>
    </row>
    <row r="195" spans="1:8" ht="12.75">
      <c r="A195" s="101" t="s">
        <v>175</v>
      </c>
      <c r="B195" s="103" t="s">
        <v>200</v>
      </c>
      <c r="C195" s="103" t="s">
        <v>200</v>
      </c>
      <c r="D195" s="103" t="s">
        <v>123</v>
      </c>
      <c r="E195" s="103"/>
      <c r="F195" s="105">
        <f t="shared" si="28"/>
        <v>10000</v>
      </c>
      <c r="G195" s="105">
        <f t="shared" si="28"/>
        <v>10000</v>
      </c>
      <c r="H195" s="105">
        <f t="shared" si="28"/>
        <v>10000</v>
      </c>
    </row>
    <row r="196" spans="1:8" ht="26.25">
      <c r="A196" s="101" t="s">
        <v>176</v>
      </c>
      <c r="B196" s="103" t="s">
        <v>200</v>
      </c>
      <c r="C196" s="103" t="s">
        <v>200</v>
      </c>
      <c r="D196" s="103" t="s">
        <v>372</v>
      </c>
      <c r="E196" s="103"/>
      <c r="F196" s="105">
        <f t="shared" si="28"/>
        <v>10000</v>
      </c>
      <c r="G196" s="105">
        <f t="shared" si="28"/>
        <v>10000</v>
      </c>
      <c r="H196" s="105">
        <f t="shared" si="28"/>
        <v>10000</v>
      </c>
    </row>
    <row r="197" spans="1:8" ht="26.25">
      <c r="A197" s="101" t="s">
        <v>293</v>
      </c>
      <c r="B197" s="103" t="s">
        <v>200</v>
      </c>
      <c r="C197" s="103" t="s">
        <v>200</v>
      </c>
      <c r="D197" s="103" t="s">
        <v>372</v>
      </c>
      <c r="E197" s="103">
        <v>240</v>
      </c>
      <c r="F197" s="105">
        <f>F198</f>
        <v>10000</v>
      </c>
      <c r="G197" s="105">
        <f t="shared" si="28"/>
        <v>10000</v>
      </c>
      <c r="H197" s="105">
        <f t="shared" si="28"/>
        <v>10000</v>
      </c>
    </row>
    <row r="198" spans="1:8" ht="12.75">
      <c r="A198" s="101" t="s">
        <v>294</v>
      </c>
      <c r="B198" s="103" t="s">
        <v>200</v>
      </c>
      <c r="C198" s="103" t="s">
        <v>200</v>
      </c>
      <c r="D198" s="103" t="s">
        <v>372</v>
      </c>
      <c r="E198" s="103" t="s">
        <v>292</v>
      </c>
      <c r="F198" s="105">
        <v>10000</v>
      </c>
      <c r="G198" s="105">
        <v>10000</v>
      </c>
      <c r="H198" s="105">
        <v>10000</v>
      </c>
    </row>
    <row r="199" spans="1:8" ht="12.75">
      <c r="A199" s="98" t="s">
        <v>178</v>
      </c>
      <c r="B199" s="99" t="s">
        <v>201</v>
      </c>
      <c r="C199" s="99" t="s">
        <v>202</v>
      </c>
      <c r="D199" s="99"/>
      <c r="E199" s="99"/>
      <c r="F199" s="109">
        <f>F200+F206</f>
        <v>45000</v>
      </c>
      <c r="G199" s="109">
        <f>G200+G206</f>
        <v>25000</v>
      </c>
      <c r="H199" s="109">
        <f>H200+H206</f>
        <v>35000</v>
      </c>
    </row>
    <row r="200" spans="1:8" ht="12.75">
      <c r="A200" s="101" t="s">
        <v>179</v>
      </c>
      <c r="B200" s="103" t="s">
        <v>201</v>
      </c>
      <c r="C200" s="103" t="s">
        <v>195</v>
      </c>
      <c r="D200" s="103"/>
      <c r="E200" s="103"/>
      <c r="F200" s="105">
        <f aca="true" t="shared" si="29" ref="F200:H204">F201</f>
        <v>10000</v>
      </c>
      <c r="G200" s="105">
        <f t="shared" si="29"/>
        <v>15000</v>
      </c>
      <c r="H200" s="105">
        <f t="shared" si="29"/>
        <v>15000</v>
      </c>
    </row>
    <row r="201" spans="1:8" ht="26.25">
      <c r="A201" s="101" t="s">
        <v>120</v>
      </c>
      <c r="B201" s="103" t="s">
        <v>201</v>
      </c>
      <c r="C201" s="103" t="s">
        <v>195</v>
      </c>
      <c r="D201" s="103" t="s">
        <v>121</v>
      </c>
      <c r="E201" s="103"/>
      <c r="F201" s="105">
        <f t="shared" si="29"/>
        <v>10000</v>
      </c>
      <c r="G201" s="105">
        <f t="shared" si="29"/>
        <v>15000</v>
      </c>
      <c r="H201" s="105">
        <f t="shared" si="29"/>
        <v>15000</v>
      </c>
    </row>
    <row r="202" spans="1:8" ht="12.75">
      <c r="A202" s="101" t="s">
        <v>175</v>
      </c>
      <c r="B202" s="103" t="s">
        <v>201</v>
      </c>
      <c r="C202" s="103" t="s">
        <v>195</v>
      </c>
      <c r="D202" s="103" t="s">
        <v>123</v>
      </c>
      <c r="E202" s="103"/>
      <c r="F202" s="105">
        <f t="shared" si="29"/>
        <v>10000</v>
      </c>
      <c r="G202" s="105">
        <f t="shared" si="29"/>
        <v>15000</v>
      </c>
      <c r="H202" s="105">
        <f t="shared" si="29"/>
        <v>15000</v>
      </c>
    </row>
    <row r="203" spans="1:8" ht="26.25">
      <c r="A203" s="101" t="s">
        <v>180</v>
      </c>
      <c r="B203" s="103" t="s">
        <v>201</v>
      </c>
      <c r="C203" s="103" t="s">
        <v>195</v>
      </c>
      <c r="D203" s="103" t="s">
        <v>206</v>
      </c>
      <c r="E203" s="103"/>
      <c r="F203" s="105">
        <f t="shared" si="29"/>
        <v>10000</v>
      </c>
      <c r="G203" s="105">
        <f t="shared" si="29"/>
        <v>15000</v>
      </c>
      <c r="H203" s="105">
        <f t="shared" si="29"/>
        <v>15000</v>
      </c>
    </row>
    <row r="204" spans="1:8" ht="26.25">
      <c r="A204" s="101" t="s">
        <v>293</v>
      </c>
      <c r="B204" s="103" t="s">
        <v>201</v>
      </c>
      <c r="C204" s="103" t="s">
        <v>195</v>
      </c>
      <c r="D204" s="103" t="s">
        <v>206</v>
      </c>
      <c r="E204" s="103">
        <v>240</v>
      </c>
      <c r="F204" s="105">
        <f>F205</f>
        <v>10000</v>
      </c>
      <c r="G204" s="105">
        <f t="shared" si="29"/>
        <v>15000</v>
      </c>
      <c r="H204" s="105">
        <f t="shared" si="29"/>
        <v>15000</v>
      </c>
    </row>
    <row r="205" spans="1:8" ht="12.75">
      <c r="A205" s="101" t="s">
        <v>294</v>
      </c>
      <c r="B205" s="103" t="s">
        <v>201</v>
      </c>
      <c r="C205" s="103" t="s">
        <v>195</v>
      </c>
      <c r="D205" s="103" t="s">
        <v>206</v>
      </c>
      <c r="E205" s="103" t="s">
        <v>292</v>
      </c>
      <c r="F205" s="105">
        <v>10000</v>
      </c>
      <c r="G205" s="105">
        <v>15000</v>
      </c>
      <c r="H205" s="105">
        <v>15000</v>
      </c>
    </row>
    <row r="206" spans="1:8" ht="12.75">
      <c r="A206" s="101" t="s">
        <v>421</v>
      </c>
      <c r="B206" s="103" t="s">
        <v>201</v>
      </c>
      <c r="C206" s="103" t="s">
        <v>198</v>
      </c>
      <c r="D206" s="103"/>
      <c r="E206" s="103"/>
      <c r="F206" s="105">
        <f aca="true" t="shared" si="30" ref="F206:H210">F207</f>
        <v>35000</v>
      </c>
      <c r="G206" s="105">
        <f t="shared" si="30"/>
        <v>10000</v>
      </c>
      <c r="H206" s="105">
        <f t="shared" si="30"/>
        <v>20000</v>
      </c>
    </row>
    <row r="207" spans="1:8" ht="26.25">
      <c r="A207" s="101" t="s">
        <v>120</v>
      </c>
      <c r="B207" s="103" t="s">
        <v>201</v>
      </c>
      <c r="C207" s="103" t="s">
        <v>198</v>
      </c>
      <c r="D207" s="103" t="s">
        <v>121</v>
      </c>
      <c r="E207" s="103"/>
      <c r="F207" s="105">
        <f t="shared" si="30"/>
        <v>35000</v>
      </c>
      <c r="G207" s="105">
        <f t="shared" si="30"/>
        <v>10000</v>
      </c>
      <c r="H207" s="105">
        <f t="shared" si="30"/>
        <v>20000</v>
      </c>
    </row>
    <row r="208" spans="1:8" ht="12.75">
      <c r="A208" s="101" t="s">
        <v>175</v>
      </c>
      <c r="B208" s="103" t="s">
        <v>201</v>
      </c>
      <c r="C208" s="103" t="s">
        <v>198</v>
      </c>
      <c r="D208" s="103" t="s">
        <v>123</v>
      </c>
      <c r="E208" s="103"/>
      <c r="F208" s="105">
        <f t="shared" si="30"/>
        <v>35000</v>
      </c>
      <c r="G208" s="105">
        <f t="shared" si="30"/>
        <v>10000</v>
      </c>
      <c r="H208" s="105">
        <f t="shared" si="30"/>
        <v>20000</v>
      </c>
    </row>
    <row r="209" spans="1:8" ht="26.25">
      <c r="A209" s="101" t="s">
        <v>422</v>
      </c>
      <c r="B209" s="103" t="s">
        <v>201</v>
      </c>
      <c r="C209" s="103" t="s">
        <v>198</v>
      </c>
      <c r="D209" s="103" t="s">
        <v>423</v>
      </c>
      <c r="E209" s="103"/>
      <c r="F209" s="105">
        <f t="shared" si="30"/>
        <v>35000</v>
      </c>
      <c r="G209" s="105">
        <f t="shared" si="30"/>
        <v>10000</v>
      </c>
      <c r="H209" s="105">
        <f t="shared" si="30"/>
        <v>20000</v>
      </c>
    </row>
    <row r="210" spans="1:8" ht="26.25">
      <c r="A210" s="101" t="s">
        <v>293</v>
      </c>
      <c r="B210" s="103" t="s">
        <v>201</v>
      </c>
      <c r="C210" s="103" t="s">
        <v>198</v>
      </c>
      <c r="D210" s="103" t="s">
        <v>423</v>
      </c>
      <c r="E210" s="103" t="s">
        <v>219</v>
      </c>
      <c r="F210" s="105">
        <f t="shared" si="30"/>
        <v>35000</v>
      </c>
      <c r="G210" s="105">
        <f t="shared" si="30"/>
        <v>10000</v>
      </c>
      <c r="H210" s="105">
        <f t="shared" si="30"/>
        <v>20000</v>
      </c>
    </row>
    <row r="211" spans="1:8" ht="12.75">
      <c r="A211" s="101" t="s">
        <v>294</v>
      </c>
      <c r="B211" s="103" t="s">
        <v>201</v>
      </c>
      <c r="C211" s="103" t="s">
        <v>198</v>
      </c>
      <c r="D211" s="103" t="s">
        <v>423</v>
      </c>
      <c r="E211" s="103" t="s">
        <v>292</v>
      </c>
      <c r="F211" s="105">
        <f>10000+10000+10000+5000</f>
        <v>35000</v>
      </c>
      <c r="G211" s="105">
        <v>10000</v>
      </c>
      <c r="H211" s="105">
        <v>20000</v>
      </c>
    </row>
    <row r="212" spans="1:8" ht="12.75">
      <c r="A212" s="98" t="s">
        <v>182</v>
      </c>
      <c r="B212" s="99">
        <v>10</v>
      </c>
      <c r="C212" s="99" t="s">
        <v>202</v>
      </c>
      <c r="D212" s="99"/>
      <c r="E212" s="99"/>
      <c r="F212" s="109">
        <f aca="true" t="shared" si="31" ref="F212:H217">F213</f>
        <v>147000</v>
      </c>
      <c r="G212" s="109">
        <f t="shared" si="31"/>
        <v>147000</v>
      </c>
      <c r="H212" s="109">
        <f t="shared" si="31"/>
        <v>147000</v>
      </c>
    </row>
    <row r="213" spans="1:8" ht="12.75">
      <c r="A213" s="101" t="s">
        <v>183</v>
      </c>
      <c r="B213" s="103">
        <v>10</v>
      </c>
      <c r="C213" s="103" t="s">
        <v>195</v>
      </c>
      <c r="D213" s="103"/>
      <c r="E213" s="103"/>
      <c r="F213" s="105">
        <f t="shared" si="31"/>
        <v>147000</v>
      </c>
      <c r="G213" s="105">
        <f t="shared" si="31"/>
        <v>147000</v>
      </c>
      <c r="H213" s="105">
        <f t="shared" si="31"/>
        <v>147000</v>
      </c>
    </row>
    <row r="214" spans="1:8" ht="26.25">
      <c r="A214" s="101" t="s">
        <v>120</v>
      </c>
      <c r="B214" s="103">
        <v>10</v>
      </c>
      <c r="C214" s="103" t="s">
        <v>195</v>
      </c>
      <c r="D214" s="103" t="s">
        <v>121</v>
      </c>
      <c r="E214" s="103"/>
      <c r="F214" s="105">
        <f t="shared" si="31"/>
        <v>147000</v>
      </c>
      <c r="G214" s="105">
        <f t="shared" si="31"/>
        <v>147000</v>
      </c>
      <c r="H214" s="105">
        <f t="shared" si="31"/>
        <v>147000</v>
      </c>
    </row>
    <row r="215" spans="1:8" ht="12.75">
      <c r="A215" s="101" t="s">
        <v>175</v>
      </c>
      <c r="B215" s="103">
        <v>10</v>
      </c>
      <c r="C215" s="103" t="s">
        <v>195</v>
      </c>
      <c r="D215" s="103" t="s">
        <v>123</v>
      </c>
      <c r="E215" s="103"/>
      <c r="F215" s="105">
        <f t="shared" si="31"/>
        <v>147000</v>
      </c>
      <c r="G215" s="105">
        <f t="shared" si="31"/>
        <v>147000</v>
      </c>
      <c r="H215" s="105">
        <f t="shared" si="31"/>
        <v>147000</v>
      </c>
    </row>
    <row r="216" spans="1:8" ht="12.75">
      <c r="A216" s="101" t="s">
        <v>184</v>
      </c>
      <c r="B216" s="103">
        <v>10</v>
      </c>
      <c r="C216" s="103" t="s">
        <v>195</v>
      </c>
      <c r="D216" s="103" t="s">
        <v>405</v>
      </c>
      <c r="E216" s="103"/>
      <c r="F216" s="105">
        <f t="shared" si="31"/>
        <v>147000</v>
      </c>
      <c r="G216" s="105">
        <f t="shared" si="31"/>
        <v>147000</v>
      </c>
      <c r="H216" s="105">
        <f t="shared" si="31"/>
        <v>147000</v>
      </c>
    </row>
    <row r="217" spans="1:8" ht="12.75">
      <c r="A217" s="101" t="s">
        <v>186</v>
      </c>
      <c r="B217" s="103">
        <v>10</v>
      </c>
      <c r="C217" s="103" t="s">
        <v>195</v>
      </c>
      <c r="D217" s="103" t="s">
        <v>405</v>
      </c>
      <c r="E217" s="103">
        <v>310</v>
      </c>
      <c r="F217" s="105">
        <f>F218</f>
        <v>147000</v>
      </c>
      <c r="G217" s="105">
        <f t="shared" si="31"/>
        <v>147000</v>
      </c>
      <c r="H217" s="105">
        <f t="shared" si="31"/>
        <v>147000</v>
      </c>
    </row>
    <row r="218" spans="1:8" ht="12.75">
      <c r="A218" s="101" t="s">
        <v>304</v>
      </c>
      <c r="B218" s="103">
        <v>10</v>
      </c>
      <c r="C218" s="103" t="s">
        <v>195</v>
      </c>
      <c r="D218" s="103" t="s">
        <v>405</v>
      </c>
      <c r="E218" s="103" t="s">
        <v>233</v>
      </c>
      <c r="F218" s="105">
        <v>147000</v>
      </c>
      <c r="G218" s="105">
        <v>147000</v>
      </c>
      <c r="H218" s="105">
        <v>147000</v>
      </c>
    </row>
    <row r="219" spans="1:8" ht="12.75">
      <c r="A219" s="98" t="s">
        <v>187</v>
      </c>
      <c r="B219" s="99">
        <v>11</v>
      </c>
      <c r="C219" s="99" t="s">
        <v>202</v>
      </c>
      <c r="D219" s="99"/>
      <c r="E219" s="99"/>
      <c r="F219" s="109">
        <f aca="true" t="shared" si="32" ref="F219:H224">F220</f>
        <v>3000</v>
      </c>
      <c r="G219" s="109">
        <f t="shared" si="32"/>
        <v>2000</v>
      </c>
      <c r="H219" s="109">
        <f t="shared" si="32"/>
        <v>2000</v>
      </c>
    </row>
    <row r="220" spans="1:8" ht="12.75">
      <c r="A220" s="101" t="s">
        <v>188</v>
      </c>
      <c r="B220" s="103">
        <v>11</v>
      </c>
      <c r="C220" s="103" t="s">
        <v>195</v>
      </c>
      <c r="D220" s="103"/>
      <c r="E220" s="103"/>
      <c r="F220" s="105">
        <f t="shared" si="32"/>
        <v>3000</v>
      </c>
      <c r="G220" s="105">
        <f t="shared" si="32"/>
        <v>2000</v>
      </c>
      <c r="H220" s="105">
        <f t="shared" si="32"/>
        <v>2000</v>
      </c>
    </row>
    <row r="221" spans="1:8" ht="26.25">
      <c r="A221" s="101" t="s">
        <v>120</v>
      </c>
      <c r="B221" s="103">
        <v>11</v>
      </c>
      <c r="C221" s="103" t="s">
        <v>195</v>
      </c>
      <c r="D221" s="103" t="s">
        <v>121</v>
      </c>
      <c r="E221" s="103"/>
      <c r="F221" s="105">
        <f t="shared" si="32"/>
        <v>3000</v>
      </c>
      <c r="G221" s="105">
        <f t="shared" si="32"/>
        <v>2000</v>
      </c>
      <c r="H221" s="105">
        <f t="shared" si="32"/>
        <v>2000</v>
      </c>
    </row>
    <row r="222" spans="1:8" ht="12.75">
      <c r="A222" s="101" t="s">
        <v>175</v>
      </c>
      <c r="B222" s="103">
        <v>11</v>
      </c>
      <c r="C222" s="103" t="s">
        <v>195</v>
      </c>
      <c r="D222" s="103" t="s">
        <v>123</v>
      </c>
      <c r="E222" s="103"/>
      <c r="F222" s="105">
        <f t="shared" si="32"/>
        <v>3000</v>
      </c>
      <c r="G222" s="105">
        <f t="shared" si="32"/>
        <v>2000</v>
      </c>
      <c r="H222" s="105">
        <f t="shared" si="32"/>
        <v>2000</v>
      </c>
    </row>
    <row r="223" spans="1:8" ht="26.25">
      <c r="A223" s="101" t="s">
        <v>189</v>
      </c>
      <c r="B223" s="103">
        <v>11</v>
      </c>
      <c r="C223" s="103" t="s">
        <v>195</v>
      </c>
      <c r="D223" s="103" t="s">
        <v>218</v>
      </c>
      <c r="E223" s="103"/>
      <c r="F223" s="105">
        <f t="shared" si="32"/>
        <v>3000</v>
      </c>
      <c r="G223" s="105">
        <f t="shared" si="32"/>
        <v>2000</v>
      </c>
      <c r="H223" s="105">
        <f t="shared" si="32"/>
        <v>2000</v>
      </c>
    </row>
    <row r="224" spans="1:8" ht="26.25">
      <c r="A224" s="101" t="s">
        <v>293</v>
      </c>
      <c r="B224" s="103">
        <v>11</v>
      </c>
      <c r="C224" s="103" t="s">
        <v>195</v>
      </c>
      <c r="D224" s="103" t="s">
        <v>218</v>
      </c>
      <c r="E224" s="103">
        <v>240</v>
      </c>
      <c r="F224" s="105">
        <f>F225</f>
        <v>3000</v>
      </c>
      <c r="G224" s="105">
        <f t="shared" si="32"/>
        <v>2000</v>
      </c>
      <c r="H224" s="105">
        <f t="shared" si="32"/>
        <v>2000</v>
      </c>
    </row>
    <row r="225" spans="1:8" ht="12.75">
      <c r="A225" s="101" t="s">
        <v>294</v>
      </c>
      <c r="B225" s="103">
        <v>11</v>
      </c>
      <c r="C225" s="103" t="s">
        <v>195</v>
      </c>
      <c r="D225" s="103" t="s">
        <v>218</v>
      </c>
      <c r="E225" s="103" t="s">
        <v>292</v>
      </c>
      <c r="F225" s="105">
        <v>3000</v>
      </c>
      <c r="G225" s="105">
        <v>2000</v>
      </c>
      <c r="H225" s="105">
        <v>2000</v>
      </c>
    </row>
    <row r="226" spans="1:8" ht="12.75">
      <c r="A226" s="98" t="s">
        <v>190</v>
      </c>
      <c r="B226" s="99">
        <v>12</v>
      </c>
      <c r="C226" s="99" t="s">
        <v>202</v>
      </c>
      <c r="D226" s="99"/>
      <c r="E226" s="99"/>
      <c r="F226" s="109">
        <f aca="true" t="shared" si="33" ref="F226:H230">F227</f>
        <v>2200</v>
      </c>
      <c r="G226" s="109">
        <f t="shared" si="33"/>
        <v>1800</v>
      </c>
      <c r="H226" s="109">
        <f t="shared" si="33"/>
        <v>1800</v>
      </c>
    </row>
    <row r="227" spans="1:8" ht="12.75">
      <c r="A227" s="101" t="s">
        <v>191</v>
      </c>
      <c r="B227" s="103">
        <v>12</v>
      </c>
      <c r="C227" s="103" t="s">
        <v>196</v>
      </c>
      <c r="D227" s="103"/>
      <c r="E227" s="103"/>
      <c r="F227" s="105">
        <f t="shared" si="33"/>
        <v>2200</v>
      </c>
      <c r="G227" s="105">
        <f t="shared" si="33"/>
        <v>1800</v>
      </c>
      <c r="H227" s="105">
        <f t="shared" si="33"/>
        <v>1800</v>
      </c>
    </row>
    <row r="228" spans="1:8" ht="26.25">
      <c r="A228" s="101" t="s">
        <v>120</v>
      </c>
      <c r="B228" s="103">
        <v>12</v>
      </c>
      <c r="C228" s="103" t="s">
        <v>196</v>
      </c>
      <c r="D228" s="103" t="s">
        <v>121</v>
      </c>
      <c r="E228" s="103"/>
      <c r="F228" s="105">
        <f t="shared" si="33"/>
        <v>2200</v>
      </c>
      <c r="G228" s="105">
        <f t="shared" si="33"/>
        <v>1800</v>
      </c>
      <c r="H228" s="105">
        <f t="shared" si="33"/>
        <v>1800</v>
      </c>
    </row>
    <row r="229" spans="1:8" ht="12.75">
      <c r="A229" s="101" t="s">
        <v>175</v>
      </c>
      <c r="B229" s="103">
        <v>12</v>
      </c>
      <c r="C229" s="103" t="s">
        <v>196</v>
      </c>
      <c r="D229" s="103" t="s">
        <v>123</v>
      </c>
      <c r="E229" s="103"/>
      <c r="F229" s="105">
        <f t="shared" si="33"/>
        <v>2200</v>
      </c>
      <c r="G229" s="105">
        <f t="shared" si="33"/>
        <v>1800</v>
      </c>
      <c r="H229" s="105">
        <f t="shared" si="33"/>
        <v>1800</v>
      </c>
    </row>
    <row r="230" spans="1:8" ht="26.25">
      <c r="A230" s="101" t="s">
        <v>192</v>
      </c>
      <c r="B230" s="103">
        <v>12</v>
      </c>
      <c r="C230" s="103" t="s">
        <v>196</v>
      </c>
      <c r="D230" s="103" t="s">
        <v>358</v>
      </c>
      <c r="E230" s="103"/>
      <c r="F230" s="105">
        <f t="shared" si="33"/>
        <v>2200</v>
      </c>
      <c r="G230" s="105">
        <f t="shared" si="33"/>
        <v>1800</v>
      </c>
      <c r="H230" s="105">
        <f t="shared" si="33"/>
        <v>1800</v>
      </c>
    </row>
    <row r="231" spans="1:8" ht="26.25">
      <c r="A231" s="101" t="s">
        <v>293</v>
      </c>
      <c r="B231" s="103">
        <v>12</v>
      </c>
      <c r="C231" s="103" t="s">
        <v>196</v>
      </c>
      <c r="D231" s="103" t="s">
        <v>358</v>
      </c>
      <c r="E231" s="103">
        <v>240</v>
      </c>
      <c r="F231" s="105">
        <f>F232+F233</f>
        <v>2200</v>
      </c>
      <c r="G231" s="105">
        <f>G232+G233</f>
        <v>1800</v>
      </c>
      <c r="H231" s="105">
        <f>H232+H233</f>
        <v>1800</v>
      </c>
    </row>
    <row r="232" spans="1:8" ht="26.25">
      <c r="A232" s="101" t="s">
        <v>295</v>
      </c>
      <c r="B232" s="103">
        <v>12</v>
      </c>
      <c r="C232" s="103" t="s">
        <v>196</v>
      </c>
      <c r="D232" s="103" t="s">
        <v>358</v>
      </c>
      <c r="E232" s="103" t="s">
        <v>296</v>
      </c>
      <c r="F232" s="105">
        <v>600</v>
      </c>
      <c r="G232" s="105">
        <v>550</v>
      </c>
      <c r="H232" s="105">
        <v>550</v>
      </c>
    </row>
    <row r="233" spans="1:8" ht="12.75">
      <c r="A233" s="101" t="s">
        <v>294</v>
      </c>
      <c r="B233" s="103">
        <v>12</v>
      </c>
      <c r="C233" s="103" t="s">
        <v>196</v>
      </c>
      <c r="D233" s="103" t="s">
        <v>358</v>
      </c>
      <c r="E233" s="103" t="s">
        <v>292</v>
      </c>
      <c r="F233" s="105">
        <v>1600</v>
      </c>
      <c r="G233" s="105">
        <v>1250</v>
      </c>
      <c r="H233" s="105">
        <v>1250</v>
      </c>
    </row>
    <row r="234" spans="1:8" ht="12.75">
      <c r="A234" s="119" t="s">
        <v>215</v>
      </c>
      <c r="B234" s="99" t="s">
        <v>307</v>
      </c>
      <c r="C234" s="99" t="s">
        <v>305</v>
      </c>
      <c r="D234" s="99" t="s">
        <v>308</v>
      </c>
      <c r="E234" s="99"/>
      <c r="F234" s="109">
        <f aca="true" t="shared" si="34" ref="F234:H236">F235</f>
        <v>0</v>
      </c>
      <c r="G234" s="109">
        <f t="shared" si="34"/>
        <v>197540</v>
      </c>
      <c r="H234" s="109">
        <f t="shared" si="34"/>
        <v>420240</v>
      </c>
    </row>
    <row r="235" spans="1:8" ht="26.25">
      <c r="A235" s="110" t="s">
        <v>120</v>
      </c>
      <c r="B235" s="103" t="s">
        <v>305</v>
      </c>
      <c r="C235" s="103" t="s">
        <v>305</v>
      </c>
      <c r="D235" s="107" t="s">
        <v>121</v>
      </c>
      <c r="E235" s="103"/>
      <c r="F235" s="105">
        <f t="shared" si="34"/>
        <v>0</v>
      </c>
      <c r="G235" s="105">
        <f t="shared" si="34"/>
        <v>197540</v>
      </c>
      <c r="H235" s="105">
        <f t="shared" si="34"/>
        <v>420240</v>
      </c>
    </row>
    <row r="236" spans="1:8" ht="12.75">
      <c r="A236" s="110" t="s">
        <v>215</v>
      </c>
      <c r="B236" s="103" t="s">
        <v>305</v>
      </c>
      <c r="C236" s="103" t="s">
        <v>305</v>
      </c>
      <c r="D236" s="107" t="s">
        <v>216</v>
      </c>
      <c r="E236" s="103"/>
      <c r="F236" s="105">
        <f t="shared" si="34"/>
        <v>0</v>
      </c>
      <c r="G236" s="105">
        <f t="shared" si="34"/>
        <v>197540</v>
      </c>
      <c r="H236" s="105">
        <f t="shared" si="34"/>
        <v>420240</v>
      </c>
    </row>
    <row r="237" spans="1:8" ht="12.75">
      <c r="A237" s="110" t="s">
        <v>215</v>
      </c>
      <c r="B237" s="103" t="s">
        <v>305</v>
      </c>
      <c r="C237" s="103" t="s">
        <v>305</v>
      </c>
      <c r="D237" s="107" t="s">
        <v>216</v>
      </c>
      <c r="E237" s="103" t="s">
        <v>306</v>
      </c>
      <c r="F237" s="105">
        <v>0</v>
      </c>
      <c r="G237" s="105">
        <f>165660+31880</f>
        <v>197540</v>
      </c>
      <c r="H237" s="105">
        <f>273863-3+146380</f>
        <v>420240</v>
      </c>
    </row>
    <row r="238" spans="1:8" ht="12.75">
      <c r="A238" s="110"/>
      <c r="B238" s="148"/>
      <c r="C238" s="148"/>
      <c r="D238" s="148"/>
      <c r="E238" s="148"/>
      <c r="F238" s="144">
        <f>F8</f>
        <v>8042180</v>
      </c>
      <c r="G238" s="144">
        <f>G8</f>
        <v>6380950</v>
      </c>
      <c r="H238" s="144">
        <f>H8</f>
        <v>6400950</v>
      </c>
    </row>
    <row r="239" spans="1:8" ht="12.75">
      <c r="A239" s="95" t="s">
        <v>194</v>
      </c>
      <c r="B239" s="148"/>
      <c r="C239" s="148"/>
      <c r="D239" s="148"/>
      <c r="E239" s="148"/>
      <c r="F239" s="145"/>
      <c r="G239" s="145"/>
      <c r="H239" s="145"/>
    </row>
    <row r="241" spans="7:8" ht="12.75">
      <c r="G241" s="94"/>
      <c r="H241" s="94"/>
    </row>
    <row r="242" ht="12.75">
      <c r="H242" s="94"/>
    </row>
    <row r="243" spans="7:8" ht="12.75">
      <c r="G243" s="120"/>
      <c r="H243" s="120"/>
    </row>
  </sheetData>
  <sheetProtection/>
  <mergeCells count="17">
    <mergeCell ref="I8:I9"/>
    <mergeCell ref="B238:B239"/>
    <mergeCell ref="C238:C239"/>
    <mergeCell ref="D238:D239"/>
    <mergeCell ref="E238:E239"/>
    <mergeCell ref="F238:F239"/>
    <mergeCell ref="G238:G239"/>
    <mergeCell ref="H238:H239"/>
    <mergeCell ref="B8:B9"/>
    <mergeCell ref="C8:C9"/>
    <mergeCell ref="D8:D9"/>
    <mergeCell ref="E8:E9"/>
    <mergeCell ref="F8:F9"/>
    <mergeCell ref="G8:G9"/>
    <mergeCell ref="A8:A9"/>
    <mergeCell ref="A5:H5"/>
    <mergeCell ref="H8:H9"/>
  </mergeCells>
  <printOptions/>
  <pageMargins left="0.7086614173228347" right="0.28" top="0.33" bottom="0.3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93">
      <selection activeCell="G209" sqref="G209"/>
    </sheetView>
  </sheetViews>
  <sheetFormatPr defaultColWidth="9.140625" defaultRowHeight="15"/>
  <cols>
    <col min="1" max="1" width="64.28125" style="9" customWidth="1"/>
    <col min="2" max="2" width="13.28125" style="9" customWidth="1"/>
    <col min="3" max="3" width="5.57421875" style="9" customWidth="1"/>
    <col min="4" max="4" width="8.7109375" style="9" customWidth="1"/>
    <col min="5" max="5" width="7.8515625" style="9" customWidth="1"/>
    <col min="6" max="6" width="18.28125" style="66" customWidth="1"/>
    <col min="7" max="7" width="18.00390625" style="66" customWidth="1"/>
    <col min="8" max="8" width="18.7109375" style="66" customWidth="1"/>
    <col min="9" max="16384" width="9.140625" style="9" customWidth="1"/>
  </cols>
  <sheetData>
    <row r="1" ht="12.75">
      <c r="H1" s="18" t="s">
        <v>356</v>
      </c>
    </row>
    <row r="2" ht="12.75">
      <c r="H2" s="18" t="s">
        <v>46</v>
      </c>
    </row>
    <row r="3" ht="12.75">
      <c r="H3" s="18" t="s">
        <v>47</v>
      </c>
    </row>
    <row r="4" ht="12.75">
      <c r="D4" s="18"/>
    </row>
    <row r="5" spans="1:8" ht="12.75">
      <c r="A5" s="125" t="s">
        <v>220</v>
      </c>
      <c r="B5" s="125"/>
      <c r="C5" s="125"/>
      <c r="D5" s="125"/>
      <c r="E5" s="125"/>
      <c r="F5" s="125"/>
      <c r="G5" s="125"/>
      <c r="H5" s="125"/>
    </row>
    <row r="6" spans="1:8" ht="12.75">
      <c r="A6" s="125" t="s">
        <v>221</v>
      </c>
      <c r="B6" s="125"/>
      <c r="C6" s="125"/>
      <c r="D6" s="125"/>
      <c r="E6" s="125"/>
      <c r="F6" s="125"/>
      <c r="G6" s="125"/>
      <c r="H6" s="125"/>
    </row>
    <row r="7" spans="1:8" ht="12.75">
      <c r="A7" s="125" t="s">
        <v>445</v>
      </c>
      <c r="B7" s="125"/>
      <c r="C7" s="125"/>
      <c r="D7" s="125"/>
      <c r="E7" s="125"/>
      <c r="F7" s="125"/>
      <c r="G7" s="125"/>
      <c r="H7" s="125"/>
    </row>
    <row r="8" spans="1:4" ht="12.75">
      <c r="A8" s="20"/>
      <c r="B8" s="20"/>
      <c r="C8" s="20"/>
      <c r="D8" s="20"/>
    </row>
    <row r="9" spans="1:8" ht="12.75">
      <c r="A9" s="32" t="s">
        <v>94</v>
      </c>
      <c r="B9" s="6" t="s">
        <v>105</v>
      </c>
      <c r="C9" s="6" t="s">
        <v>222</v>
      </c>
      <c r="D9" s="6" t="s">
        <v>104</v>
      </c>
      <c r="E9" s="6" t="s">
        <v>106</v>
      </c>
      <c r="F9" s="14">
        <v>2022</v>
      </c>
      <c r="G9" s="67">
        <v>2023</v>
      </c>
      <c r="H9" s="67">
        <v>2024</v>
      </c>
    </row>
    <row r="10" spans="1:8" ht="15" customHeight="1">
      <c r="A10" s="133" t="s">
        <v>96</v>
      </c>
      <c r="B10" s="143" t="s">
        <v>212</v>
      </c>
      <c r="C10" s="143" t="s">
        <v>202</v>
      </c>
      <c r="D10" s="143" t="s">
        <v>202</v>
      </c>
      <c r="E10" s="143" t="s">
        <v>223</v>
      </c>
      <c r="F10" s="140">
        <f>F12+F28+F52+F58+F68</f>
        <v>3887400</v>
      </c>
      <c r="G10" s="140">
        <f>G12+G28+G52+G58+G68</f>
        <v>2309000</v>
      </c>
      <c r="H10" s="140">
        <f>H12+H28+H52+H58+H68</f>
        <v>2104800</v>
      </c>
    </row>
    <row r="11" spans="1:8" ht="12.75">
      <c r="A11" s="135"/>
      <c r="B11" s="143"/>
      <c r="C11" s="143"/>
      <c r="D11" s="143"/>
      <c r="E11" s="143"/>
      <c r="F11" s="141"/>
      <c r="G11" s="141"/>
      <c r="H11" s="141"/>
    </row>
    <row r="12" spans="1:8" ht="39" customHeight="1">
      <c r="A12" s="33" t="s">
        <v>446</v>
      </c>
      <c r="B12" s="78" t="s">
        <v>133</v>
      </c>
      <c r="C12" s="50" t="s">
        <v>197</v>
      </c>
      <c r="D12" s="50" t="s">
        <v>224</v>
      </c>
      <c r="E12" s="50"/>
      <c r="F12" s="44">
        <f>F13</f>
        <v>86000</v>
      </c>
      <c r="G12" s="44">
        <f>G13</f>
        <v>40000</v>
      </c>
      <c r="H12" s="44">
        <f>H13</f>
        <v>22000</v>
      </c>
    </row>
    <row r="13" spans="1:8" ht="29.25" customHeight="1">
      <c r="A13" s="30" t="s">
        <v>282</v>
      </c>
      <c r="B13" s="36" t="s">
        <v>134</v>
      </c>
      <c r="C13" s="36" t="s">
        <v>197</v>
      </c>
      <c r="D13" s="36" t="s">
        <v>224</v>
      </c>
      <c r="E13" s="36"/>
      <c r="F13" s="39">
        <f>F14+F18+F22</f>
        <v>86000</v>
      </c>
      <c r="G13" s="39">
        <f>G14+G18+G22</f>
        <v>40000</v>
      </c>
      <c r="H13" s="39">
        <f>H14+H18+H22</f>
        <v>22000</v>
      </c>
    </row>
    <row r="14" spans="1:8" ht="18" customHeight="1">
      <c r="A14" s="30" t="s">
        <v>141</v>
      </c>
      <c r="B14" s="36" t="s">
        <v>374</v>
      </c>
      <c r="C14" s="36" t="s">
        <v>197</v>
      </c>
      <c r="D14" s="36" t="s">
        <v>224</v>
      </c>
      <c r="E14" s="36"/>
      <c r="F14" s="39">
        <f aca="true" t="shared" si="0" ref="F14:H16">F15</f>
        <v>70000</v>
      </c>
      <c r="G14" s="39">
        <f t="shared" si="0"/>
        <v>15000</v>
      </c>
      <c r="H14" s="39">
        <f t="shared" si="0"/>
        <v>10000</v>
      </c>
    </row>
    <row r="15" spans="1:8" ht="41.25" customHeight="1">
      <c r="A15" s="30" t="s">
        <v>273</v>
      </c>
      <c r="B15" s="36" t="s">
        <v>374</v>
      </c>
      <c r="C15" s="36" t="s">
        <v>197</v>
      </c>
      <c r="D15" s="36" t="s">
        <v>224</v>
      </c>
      <c r="E15" s="36"/>
      <c r="F15" s="39">
        <f t="shared" si="0"/>
        <v>70000</v>
      </c>
      <c r="G15" s="39">
        <f t="shared" si="0"/>
        <v>15000</v>
      </c>
      <c r="H15" s="39">
        <f t="shared" si="0"/>
        <v>10000</v>
      </c>
    </row>
    <row r="16" spans="1:8" ht="26.25" customHeight="1">
      <c r="A16" s="30" t="s">
        <v>293</v>
      </c>
      <c r="B16" s="36" t="s">
        <v>375</v>
      </c>
      <c r="C16" s="36" t="s">
        <v>197</v>
      </c>
      <c r="D16" s="36" t="s">
        <v>224</v>
      </c>
      <c r="E16" s="36" t="s">
        <v>219</v>
      </c>
      <c r="F16" s="38">
        <f>F17</f>
        <v>70000</v>
      </c>
      <c r="G16" s="38">
        <f t="shared" si="0"/>
        <v>15000</v>
      </c>
      <c r="H16" s="38">
        <f t="shared" si="0"/>
        <v>10000</v>
      </c>
    </row>
    <row r="17" spans="1:8" ht="18" customHeight="1">
      <c r="A17" s="30" t="s">
        <v>294</v>
      </c>
      <c r="B17" s="36" t="s">
        <v>375</v>
      </c>
      <c r="C17" s="36" t="s">
        <v>197</v>
      </c>
      <c r="D17" s="36" t="s">
        <v>224</v>
      </c>
      <c r="E17" s="36" t="s">
        <v>292</v>
      </c>
      <c r="F17" s="38">
        <f>80000-10000</f>
        <v>70000</v>
      </c>
      <c r="G17" s="38">
        <v>15000</v>
      </c>
      <c r="H17" s="38">
        <v>10000</v>
      </c>
    </row>
    <row r="18" spans="1:8" ht="18" customHeight="1">
      <c r="A18" s="30" t="s">
        <v>142</v>
      </c>
      <c r="B18" s="36" t="s">
        <v>376</v>
      </c>
      <c r="C18" s="36" t="s">
        <v>197</v>
      </c>
      <c r="D18" s="36" t="s">
        <v>224</v>
      </c>
      <c r="E18" s="36"/>
      <c r="F18" s="39">
        <f aca="true" t="shared" si="1" ref="F18:H20">F19</f>
        <v>5000</v>
      </c>
      <c r="G18" s="39">
        <f t="shared" si="1"/>
        <v>15000</v>
      </c>
      <c r="H18" s="39">
        <f t="shared" si="1"/>
        <v>2000</v>
      </c>
    </row>
    <row r="19" spans="1:8" ht="48" customHeight="1">
      <c r="A19" s="30" t="s">
        <v>274</v>
      </c>
      <c r="B19" s="36" t="s">
        <v>376</v>
      </c>
      <c r="C19" s="36" t="s">
        <v>197</v>
      </c>
      <c r="D19" s="36" t="s">
        <v>224</v>
      </c>
      <c r="E19" s="36"/>
      <c r="F19" s="39">
        <f t="shared" si="1"/>
        <v>5000</v>
      </c>
      <c r="G19" s="39">
        <f t="shared" si="1"/>
        <v>15000</v>
      </c>
      <c r="H19" s="39">
        <f t="shared" si="1"/>
        <v>2000</v>
      </c>
    </row>
    <row r="20" spans="1:8" ht="27.75" customHeight="1">
      <c r="A20" s="30" t="s">
        <v>293</v>
      </c>
      <c r="B20" s="36" t="s">
        <v>377</v>
      </c>
      <c r="C20" s="36" t="s">
        <v>197</v>
      </c>
      <c r="D20" s="36" t="s">
        <v>224</v>
      </c>
      <c r="E20" s="36" t="s">
        <v>219</v>
      </c>
      <c r="F20" s="38">
        <f>F21</f>
        <v>5000</v>
      </c>
      <c r="G20" s="38">
        <f t="shared" si="1"/>
        <v>15000</v>
      </c>
      <c r="H20" s="38">
        <f t="shared" si="1"/>
        <v>2000</v>
      </c>
    </row>
    <row r="21" spans="1:8" ht="18" customHeight="1">
      <c r="A21" s="30" t="s">
        <v>294</v>
      </c>
      <c r="B21" s="36" t="s">
        <v>377</v>
      </c>
      <c r="C21" s="36" t="s">
        <v>197</v>
      </c>
      <c r="D21" s="36" t="s">
        <v>224</v>
      </c>
      <c r="E21" s="36" t="s">
        <v>292</v>
      </c>
      <c r="F21" s="38">
        <v>5000</v>
      </c>
      <c r="G21" s="38">
        <v>15000</v>
      </c>
      <c r="H21" s="38">
        <v>2000</v>
      </c>
    </row>
    <row r="22" spans="1:8" ht="18" customHeight="1">
      <c r="A22" s="30" t="s">
        <v>143</v>
      </c>
      <c r="B22" s="36" t="s">
        <v>378</v>
      </c>
      <c r="C22" s="36" t="s">
        <v>197</v>
      </c>
      <c r="D22" s="36" t="s">
        <v>224</v>
      </c>
      <c r="E22" s="36"/>
      <c r="F22" s="39">
        <f>F23</f>
        <v>11000</v>
      </c>
      <c r="G22" s="39">
        <f>G23</f>
        <v>10000</v>
      </c>
      <c r="H22" s="39">
        <f>H23</f>
        <v>10000</v>
      </c>
    </row>
    <row r="23" spans="1:8" ht="28.5" customHeight="1">
      <c r="A23" s="30" t="s">
        <v>275</v>
      </c>
      <c r="B23" s="36" t="s">
        <v>378</v>
      </c>
      <c r="C23" s="36" t="s">
        <v>197</v>
      </c>
      <c r="D23" s="36" t="s">
        <v>224</v>
      </c>
      <c r="E23" s="36"/>
      <c r="F23" s="39">
        <f>F24+F26</f>
        <v>11000</v>
      </c>
      <c r="G23" s="39">
        <f>G24+G26</f>
        <v>10000</v>
      </c>
      <c r="H23" s="39">
        <f>H24+H26</f>
        <v>10000</v>
      </c>
    </row>
    <row r="24" spans="1:8" ht="26.25" customHeight="1">
      <c r="A24" s="30" t="s">
        <v>293</v>
      </c>
      <c r="B24" s="36" t="s">
        <v>378</v>
      </c>
      <c r="C24" s="36" t="s">
        <v>197</v>
      </c>
      <c r="D24" s="36" t="s">
        <v>224</v>
      </c>
      <c r="E24" s="36" t="s">
        <v>219</v>
      </c>
      <c r="F24" s="38">
        <f>F25</f>
        <v>5000</v>
      </c>
      <c r="G24" s="38">
        <f>G25</f>
        <v>4000</v>
      </c>
      <c r="H24" s="38">
        <f>H25</f>
        <v>4000</v>
      </c>
    </row>
    <row r="25" spans="1:8" ht="20.25" customHeight="1">
      <c r="A25" s="30" t="s">
        <v>294</v>
      </c>
      <c r="B25" s="36" t="s">
        <v>378</v>
      </c>
      <c r="C25" s="36" t="s">
        <v>197</v>
      </c>
      <c r="D25" s="36" t="s">
        <v>224</v>
      </c>
      <c r="E25" s="36" t="s">
        <v>292</v>
      </c>
      <c r="F25" s="38">
        <v>5000</v>
      </c>
      <c r="G25" s="38">
        <v>4000</v>
      </c>
      <c r="H25" s="38">
        <v>4000</v>
      </c>
    </row>
    <row r="26" spans="1:8" ht="18" customHeight="1">
      <c r="A26" s="30" t="s">
        <v>116</v>
      </c>
      <c r="B26" s="36" t="s">
        <v>378</v>
      </c>
      <c r="C26" s="36" t="s">
        <v>197</v>
      </c>
      <c r="D26" s="36" t="s">
        <v>224</v>
      </c>
      <c r="E26" s="36" t="s">
        <v>228</v>
      </c>
      <c r="F26" s="38">
        <f>F27</f>
        <v>6000</v>
      </c>
      <c r="G26" s="38">
        <f>G27</f>
        <v>6000</v>
      </c>
      <c r="H26" s="38">
        <f>H27</f>
        <v>6000</v>
      </c>
    </row>
    <row r="27" spans="1:8" ht="18" customHeight="1">
      <c r="A27" s="30" t="s">
        <v>300</v>
      </c>
      <c r="B27" s="36" t="s">
        <v>378</v>
      </c>
      <c r="C27" s="36" t="s">
        <v>197</v>
      </c>
      <c r="D27" s="36" t="s">
        <v>224</v>
      </c>
      <c r="E27" s="36" t="s">
        <v>299</v>
      </c>
      <c r="F27" s="38">
        <v>6000</v>
      </c>
      <c r="G27" s="38">
        <v>6000</v>
      </c>
      <c r="H27" s="38">
        <v>6000</v>
      </c>
    </row>
    <row r="28" spans="1:8" ht="30.75" customHeight="1">
      <c r="A28" s="33" t="s">
        <v>447</v>
      </c>
      <c r="B28" s="78" t="s">
        <v>146</v>
      </c>
      <c r="C28" s="50" t="s">
        <v>198</v>
      </c>
      <c r="D28" s="50" t="s">
        <v>204</v>
      </c>
      <c r="E28" s="50"/>
      <c r="F28" s="37">
        <f>F29+F34+F43</f>
        <v>1799400</v>
      </c>
      <c r="G28" s="37">
        <f>G29+G34+G43</f>
        <v>1398500</v>
      </c>
      <c r="H28" s="37">
        <f>H29+H34+H43</f>
        <v>1382800</v>
      </c>
    </row>
    <row r="29" spans="1:8" ht="39.75" customHeight="1">
      <c r="A29" s="30" t="s">
        <v>276</v>
      </c>
      <c r="B29" s="36" t="s">
        <v>147</v>
      </c>
      <c r="C29" s="36" t="s">
        <v>198</v>
      </c>
      <c r="D29" s="36" t="s">
        <v>204</v>
      </c>
      <c r="E29" s="36"/>
      <c r="F29" s="38">
        <f>F30</f>
        <v>75000</v>
      </c>
      <c r="G29" s="38">
        <f>G30</f>
        <v>0</v>
      </c>
      <c r="H29" s="38">
        <f>H30</f>
        <v>0</v>
      </c>
    </row>
    <row r="30" spans="1:8" ht="18" customHeight="1">
      <c r="A30" s="30" t="s">
        <v>148</v>
      </c>
      <c r="B30" s="36" t="s">
        <v>149</v>
      </c>
      <c r="C30" s="36" t="s">
        <v>198</v>
      </c>
      <c r="D30" s="36" t="s">
        <v>204</v>
      </c>
      <c r="E30" s="36"/>
      <c r="F30" s="38">
        <f aca="true" t="shared" si="2" ref="F30:H32">F31</f>
        <v>75000</v>
      </c>
      <c r="G30" s="38">
        <f t="shared" si="2"/>
        <v>0</v>
      </c>
      <c r="H30" s="38">
        <f t="shared" si="2"/>
        <v>0</v>
      </c>
    </row>
    <row r="31" spans="1:8" ht="29.25" customHeight="1">
      <c r="A31" s="30" t="s">
        <v>248</v>
      </c>
      <c r="B31" s="36" t="s">
        <v>150</v>
      </c>
      <c r="C31" s="36" t="s">
        <v>198</v>
      </c>
      <c r="D31" s="36" t="s">
        <v>204</v>
      </c>
      <c r="E31" s="36"/>
      <c r="F31" s="38">
        <f t="shared" si="2"/>
        <v>75000</v>
      </c>
      <c r="G31" s="38">
        <f t="shared" si="2"/>
        <v>0</v>
      </c>
      <c r="H31" s="38">
        <f t="shared" si="2"/>
        <v>0</v>
      </c>
    </row>
    <row r="32" spans="1:8" ht="30.75" customHeight="1">
      <c r="A32" s="30" t="s">
        <v>293</v>
      </c>
      <c r="B32" s="36" t="s">
        <v>150</v>
      </c>
      <c r="C32" s="36" t="s">
        <v>198</v>
      </c>
      <c r="D32" s="36" t="s">
        <v>204</v>
      </c>
      <c r="E32" s="36" t="s">
        <v>219</v>
      </c>
      <c r="F32" s="38">
        <f>F33</f>
        <v>75000</v>
      </c>
      <c r="G32" s="38">
        <f t="shared" si="2"/>
        <v>0</v>
      </c>
      <c r="H32" s="38">
        <f t="shared" si="2"/>
        <v>0</v>
      </c>
    </row>
    <row r="33" spans="1:8" ht="18" customHeight="1">
      <c r="A33" s="30" t="s">
        <v>294</v>
      </c>
      <c r="B33" s="36" t="s">
        <v>150</v>
      </c>
      <c r="C33" s="36" t="s">
        <v>198</v>
      </c>
      <c r="D33" s="36" t="s">
        <v>204</v>
      </c>
      <c r="E33" s="36" t="s">
        <v>292</v>
      </c>
      <c r="F33" s="38">
        <v>75000</v>
      </c>
      <c r="G33" s="38"/>
      <c r="H33" s="38"/>
    </row>
    <row r="34" spans="1:8" ht="30.75" customHeight="1">
      <c r="A34" s="30" t="s">
        <v>249</v>
      </c>
      <c r="B34" s="36" t="s">
        <v>379</v>
      </c>
      <c r="C34" s="36" t="s">
        <v>198</v>
      </c>
      <c r="D34" s="36" t="s">
        <v>204</v>
      </c>
      <c r="E34" s="36"/>
      <c r="F34" s="38">
        <f>F35+F39</f>
        <v>388400</v>
      </c>
      <c r="G34" s="38">
        <f>G35+G39</f>
        <v>409800</v>
      </c>
      <c r="H34" s="38">
        <f>H35+H39</f>
        <v>420800</v>
      </c>
    </row>
    <row r="35" spans="1:8" ht="32.25" customHeight="1">
      <c r="A35" s="30" t="s">
        <v>153</v>
      </c>
      <c r="B35" s="36" t="s">
        <v>380</v>
      </c>
      <c r="C35" s="36" t="s">
        <v>198</v>
      </c>
      <c r="D35" s="36" t="s">
        <v>204</v>
      </c>
      <c r="E35" s="36"/>
      <c r="F35" s="38">
        <f aca="true" t="shared" si="3" ref="F35:H37">F36</f>
        <v>358400</v>
      </c>
      <c r="G35" s="38">
        <f t="shared" si="3"/>
        <v>384800</v>
      </c>
      <c r="H35" s="38">
        <f t="shared" si="3"/>
        <v>405800</v>
      </c>
    </row>
    <row r="36" spans="1:8" ht="43.5" customHeight="1">
      <c r="A36" s="30" t="s">
        <v>250</v>
      </c>
      <c r="B36" s="36" t="s">
        <v>381</v>
      </c>
      <c r="C36" s="36" t="s">
        <v>198</v>
      </c>
      <c r="D36" s="36" t="s">
        <v>204</v>
      </c>
      <c r="E36" s="36"/>
      <c r="F36" s="38">
        <f>F37</f>
        <v>358400</v>
      </c>
      <c r="G36" s="38">
        <f t="shared" si="3"/>
        <v>384800</v>
      </c>
      <c r="H36" s="38">
        <f t="shared" si="3"/>
        <v>405800</v>
      </c>
    </row>
    <row r="37" spans="1:8" ht="25.5" customHeight="1">
      <c r="A37" s="30" t="s">
        <v>293</v>
      </c>
      <c r="B37" s="36" t="s">
        <v>381</v>
      </c>
      <c r="C37" s="36" t="s">
        <v>198</v>
      </c>
      <c r="D37" s="36" t="s">
        <v>204</v>
      </c>
      <c r="E37" s="36" t="s">
        <v>219</v>
      </c>
      <c r="F37" s="38">
        <f>F38</f>
        <v>358400</v>
      </c>
      <c r="G37" s="38">
        <f t="shared" si="3"/>
        <v>384800</v>
      </c>
      <c r="H37" s="38">
        <f t="shared" si="3"/>
        <v>405800</v>
      </c>
    </row>
    <row r="38" spans="1:8" ht="18" customHeight="1">
      <c r="A38" s="30" t="s">
        <v>294</v>
      </c>
      <c r="B38" s="36" t="s">
        <v>381</v>
      </c>
      <c r="C38" s="36" t="s">
        <v>198</v>
      </c>
      <c r="D38" s="36" t="s">
        <v>204</v>
      </c>
      <c r="E38" s="36" t="s">
        <v>292</v>
      </c>
      <c r="F38" s="105">
        <f>374400-16000</f>
        <v>358400</v>
      </c>
      <c r="G38" s="105">
        <f>350800+6000+28000</f>
        <v>384800</v>
      </c>
      <c r="H38" s="105">
        <f>388400+17400</f>
        <v>405800</v>
      </c>
    </row>
    <row r="39" spans="1:8" ht="18" customHeight="1">
      <c r="A39" s="30" t="s">
        <v>280</v>
      </c>
      <c r="B39" s="36" t="s">
        <v>382</v>
      </c>
      <c r="C39" s="36" t="s">
        <v>198</v>
      </c>
      <c r="D39" s="36" t="s">
        <v>204</v>
      </c>
      <c r="E39" s="36"/>
      <c r="F39" s="38">
        <f aca="true" t="shared" si="4" ref="F39:H41">F40</f>
        <v>30000</v>
      </c>
      <c r="G39" s="38">
        <f t="shared" si="4"/>
        <v>25000</v>
      </c>
      <c r="H39" s="38">
        <f t="shared" si="4"/>
        <v>15000</v>
      </c>
    </row>
    <row r="40" spans="1:8" ht="41.25" customHeight="1">
      <c r="A40" s="30" t="s">
        <v>281</v>
      </c>
      <c r="B40" s="36" t="s">
        <v>383</v>
      </c>
      <c r="C40" s="36" t="s">
        <v>198</v>
      </c>
      <c r="D40" s="36" t="s">
        <v>204</v>
      </c>
      <c r="E40" s="36"/>
      <c r="F40" s="38">
        <f t="shared" si="4"/>
        <v>30000</v>
      </c>
      <c r="G40" s="38">
        <f t="shared" si="4"/>
        <v>25000</v>
      </c>
      <c r="H40" s="38">
        <f t="shared" si="4"/>
        <v>15000</v>
      </c>
    </row>
    <row r="41" spans="1:8" ht="26.25" customHeight="1">
      <c r="A41" s="30" t="s">
        <v>293</v>
      </c>
      <c r="B41" s="36" t="s">
        <v>383</v>
      </c>
      <c r="C41" s="36" t="s">
        <v>198</v>
      </c>
      <c r="D41" s="36" t="s">
        <v>204</v>
      </c>
      <c r="E41" s="36" t="s">
        <v>219</v>
      </c>
      <c r="F41" s="38">
        <f>F42</f>
        <v>30000</v>
      </c>
      <c r="G41" s="38">
        <f t="shared" si="4"/>
        <v>25000</v>
      </c>
      <c r="H41" s="38">
        <f t="shared" si="4"/>
        <v>15000</v>
      </c>
    </row>
    <row r="42" spans="1:8" ht="18" customHeight="1">
      <c r="A42" s="30" t="s">
        <v>294</v>
      </c>
      <c r="B42" s="36" t="s">
        <v>383</v>
      </c>
      <c r="C42" s="36" t="s">
        <v>198</v>
      </c>
      <c r="D42" s="36" t="s">
        <v>204</v>
      </c>
      <c r="E42" s="36" t="s">
        <v>292</v>
      </c>
      <c r="F42" s="38">
        <v>30000</v>
      </c>
      <c r="G42" s="38">
        <v>25000</v>
      </c>
      <c r="H42" s="38">
        <v>15000</v>
      </c>
    </row>
    <row r="43" spans="1:8" ht="39.75" customHeight="1">
      <c r="A43" s="30" t="s">
        <v>251</v>
      </c>
      <c r="B43" s="36" t="s">
        <v>384</v>
      </c>
      <c r="C43" s="36" t="s">
        <v>198</v>
      </c>
      <c r="D43" s="36" t="s">
        <v>204</v>
      </c>
      <c r="E43" s="36"/>
      <c r="F43" s="38">
        <f>F44+F48</f>
        <v>1336000</v>
      </c>
      <c r="G43" s="38">
        <f>G44+G48</f>
        <v>988700</v>
      </c>
      <c r="H43" s="38">
        <f>H44+H48</f>
        <v>962000</v>
      </c>
    </row>
    <row r="44" spans="1:8" ht="39.75" customHeight="1">
      <c r="A44" s="30" t="s">
        <v>158</v>
      </c>
      <c r="B44" s="36" t="s">
        <v>385</v>
      </c>
      <c r="C44" s="36" t="s">
        <v>198</v>
      </c>
      <c r="D44" s="36" t="s">
        <v>204</v>
      </c>
      <c r="E44" s="36"/>
      <c r="F44" s="38">
        <f aca="true" t="shared" si="5" ref="F44:H46">F45</f>
        <v>130000</v>
      </c>
      <c r="G44" s="38">
        <f t="shared" si="5"/>
        <v>184700</v>
      </c>
      <c r="H44" s="38">
        <f t="shared" si="5"/>
        <v>158000</v>
      </c>
    </row>
    <row r="45" spans="1:8" ht="66.75" customHeight="1">
      <c r="A45" s="30" t="s">
        <v>258</v>
      </c>
      <c r="B45" s="36" t="s">
        <v>386</v>
      </c>
      <c r="C45" s="36" t="s">
        <v>198</v>
      </c>
      <c r="D45" s="36" t="s">
        <v>204</v>
      </c>
      <c r="E45" s="36"/>
      <c r="F45" s="38">
        <f t="shared" si="5"/>
        <v>130000</v>
      </c>
      <c r="G45" s="38">
        <f t="shared" si="5"/>
        <v>184700</v>
      </c>
      <c r="H45" s="38">
        <f t="shared" si="5"/>
        <v>158000</v>
      </c>
    </row>
    <row r="46" spans="1:8" ht="26.25" customHeight="1">
      <c r="A46" s="30" t="s">
        <v>293</v>
      </c>
      <c r="B46" s="36" t="s">
        <v>386</v>
      </c>
      <c r="C46" s="36" t="s">
        <v>198</v>
      </c>
      <c r="D46" s="36" t="s">
        <v>204</v>
      </c>
      <c r="E46" s="36" t="s">
        <v>219</v>
      </c>
      <c r="F46" s="38">
        <f>F47</f>
        <v>130000</v>
      </c>
      <c r="G46" s="38">
        <f t="shared" si="5"/>
        <v>184700</v>
      </c>
      <c r="H46" s="38">
        <f t="shared" si="5"/>
        <v>158000</v>
      </c>
    </row>
    <row r="47" spans="1:8" ht="18" customHeight="1">
      <c r="A47" s="30" t="s">
        <v>294</v>
      </c>
      <c r="B47" s="36" t="s">
        <v>386</v>
      </c>
      <c r="C47" s="36" t="s">
        <v>198</v>
      </c>
      <c r="D47" s="36" t="s">
        <v>204</v>
      </c>
      <c r="E47" s="36" t="s">
        <v>292</v>
      </c>
      <c r="F47" s="105">
        <f>114000+16000</f>
        <v>130000</v>
      </c>
      <c r="G47" s="105">
        <f>96000+88700</f>
        <v>184700</v>
      </c>
      <c r="H47" s="105">
        <f>96000+62000</f>
        <v>158000</v>
      </c>
    </row>
    <row r="48" spans="1:8" ht="45.75" customHeight="1">
      <c r="A48" s="30" t="s">
        <v>160</v>
      </c>
      <c r="B48" s="36" t="s">
        <v>387</v>
      </c>
      <c r="C48" s="36" t="s">
        <v>198</v>
      </c>
      <c r="D48" s="36" t="s">
        <v>204</v>
      </c>
      <c r="E48" s="36"/>
      <c r="F48" s="38">
        <f aca="true" t="shared" si="6" ref="F48:H50">F49</f>
        <v>1206000</v>
      </c>
      <c r="G48" s="38">
        <f t="shared" si="6"/>
        <v>804000</v>
      </c>
      <c r="H48" s="38">
        <f t="shared" si="6"/>
        <v>804000</v>
      </c>
    </row>
    <row r="49" spans="1:8" ht="63.75" customHeight="1">
      <c r="A49" s="30" t="s">
        <v>259</v>
      </c>
      <c r="B49" s="36" t="s">
        <v>388</v>
      </c>
      <c r="C49" s="36" t="s">
        <v>198</v>
      </c>
      <c r="D49" s="36" t="s">
        <v>204</v>
      </c>
      <c r="E49" s="36"/>
      <c r="F49" s="38">
        <f t="shared" si="6"/>
        <v>1206000</v>
      </c>
      <c r="G49" s="38">
        <f t="shared" si="6"/>
        <v>804000</v>
      </c>
      <c r="H49" s="38">
        <f t="shared" si="6"/>
        <v>804000</v>
      </c>
    </row>
    <row r="50" spans="1:8" ht="24.75" customHeight="1">
      <c r="A50" s="30" t="s">
        <v>293</v>
      </c>
      <c r="B50" s="36" t="s">
        <v>388</v>
      </c>
      <c r="C50" s="36" t="s">
        <v>198</v>
      </c>
      <c r="D50" s="36" t="s">
        <v>204</v>
      </c>
      <c r="E50" s="36" t="s">
        <v>219</v>
      </c>
      <c r="F50" s="38">
        <f>F51</f>
        <v>1206000</v>
      </c>
      <c r="G50" s="38">
        <f t="shared" si="6"/>
        <v>804000</v>
      </c>
      <c r="H50" s="38">
        <f t="shared" si="6"/>
        <v>804000</v>
      </c>
    </row>
    <row r="51" spans="1:8" ht="18" customHeight="1">
      <c r="A51" s="30" t="s">
        <v>294</v>
      </c>
      <c r="B51" s="36" t="s">
        <v>388</v>
      </c>
      <c r="C51" s="36" t="s">
        <v>198</v>
      </c>
      <c r="D51" s="36" t="s">
        <v>204</v>
      </c>
      <c r="E51" s="36" t="s">
        <v>292</v>
      </c>
      <c r="F51" s="105">
        <v>1206000</v>
      </c>
      <c r="G51" s="105">
        <v>804000</v>
      </c>
      <c r="H51" s="105">
        <v>804000</v>
      </c>
    </row>
    <row r="52" spans="1:8" ht="39" customHeight="1">
      <c r="A52" s="4" t="s">
        <v>448</v>
      </c>
      <c r="B52" s="77" t="s">
        <v>151</v>
      </c>
      <c r="C52" s="50" t="s">
        <v>198</v>
      </c>
      <c r="D52" s="50" t="s">
        <v>225</v>
      </c>
      <c r="E52" s="50"/>
      <c r="F52" s="37">
        <f aca="true" t="shared" si="7" ref="F52:H56">F53</f>
        <v>8000</v>
      </c>
      <c r="G52" s="37">
        <f t="shared" si="7"/>
        <v>8000</v>
      </c>
      <c r="H52" s="37">
        <f t="shared" si="7"/>
        <v>8000</v>
      </c>
    </row>
    <row r="53" spans="1:8" ht="29.25" customHeight="1">
      <c r="A53" s="2" t="s">
        <v>277</v>
      </c>
      <c r="B53" s="11" t="s">
        <v>152</v>
      </c>
      <c r="C53" s="36" t="s">
        <v>198</v>
      </c>
      <c r="D53" s="36" t="s">
        <v>225</v>
      </c>
      <c r="E53" s="36"/>
      <c r="F53" s="38">
        <f t="shared" si="7"/>
        <v>8000</v>
      </c>
      <c r="G53" s="38">
        <f t="shared" si="7"/>
        <v>8000</v>
      </c>
      <c r="H53" s="38">
        <f t="shared" si="7"/>
        <v>8000</v>
      </c>
    </row>
    <row r="54" spans="1:8" ht="39.75" customHeight="1">
      <c r="A54" s="2" t="s">
        <v>213</v>
      </c>
      <c r="B54" s="11" t="s">
        <v>154</v>
      </c>
      <c r="C54" s="36" t="s">
        <v>198</v>
      </c>
      <c r="D54" s="36" t="s">
        <v>225</v>
      </c>
      <c r="E54" s="36"/>
      <c r="F54" s="38">
        <f t="shared" si="7"/>
        <v>8000</v>
      </c>
      <c r="G54" s="38">
        <f t="shared" si="7"/>
        <v>8000</v>
      </c>
      <c r="H54" s="38">
        <f t="shared" si="7"/>
        <v>8000</v>
      </c>
    </row>
    <row r="55" spans="1:8" ht="65.25" customHeight="1">
      <c r="A55" s="2" t="s">
        <v>283</v>
      </c>
      <c r="B55" s="11" t="s">
        <v>155</v>
      </c>
      <c r="C55" s="36" t="s">
        <v>198</v>
      </c>
      <c r="D55" s="36" t="s">
        <v>225</v>
      </c>
      <c r="E55" s="36"/>
      <c r="F55" s="38">
        <f t="shared" si="7"/>
        <v>8000</v>
      </c>
      <c r="G55" s="38">
        <f t="shared" si="7"/>
        <v>8000</v>
      </c>
      <c r="H55" s="38">
        <f t="shared" si="7"/>
        <v>8000</v>
      </c>
    </row>
    <row r="56" spans="1:8" ht="40.5" customHeight="1">
      <c r="A56" s="2" t="s">
        <v>214</v>
      </c>
      <c r="B56" s="11" t="s">
        <v>155</v>
      </c>
      <c r="C56" s="36" t="s">
        <v>198</v>
      </c>
      <c r="D56" s="36" t="s">
        <v>225</v>
      </c>
      <c r="E56" s="36" t="s">
        <v>226</v>
      </c>
      <c r="F56" s="38">
        <f>F57</f>
        <v>8000</v>
      </c>
      <c r="G56" s="38">
        <f t="shared" si="7"/>
        <v>8000</v>
      </c>
      <c r="H56" s="38">
        <f t="shared" si="7"/>
        <v>8000</v>
      </c>
    </row>
    <row r="57" spans="1:8" ht="39.75" customHeight="1">
      <c r="A57" s="2" t="s">
        <v>303</v>
      </c>
      <c r="B57" s="11" t="s">
        <v>155</v>
      </c>
      <c r="C57" s="36" t="s">
        <v>198</v>
      </c>
      <c r="D57" s="36" t="s">
        <v>225</v>
      </c>
      <c r="E57" s="36" t="s">
        <v>309</v>
      </c>
      <c r="F57" s="38">
        <v>8000</v>
      </c>
      <c r="G57" s="38">
        <v>8000</v>
      </c>
      <c r="H57" s="38">
        <v>8000</v>
      </c>
    </row>
    <row r="58" spans="1:8" ht="40.5" customHeight="1">
      <c r="A58" s="41" t="s">
        <v>449</v>
      </c>
      <c r="B58" s="78" t="s">
        <v>156</v>
      </c>
      <c r="C58" s="50" t="s">
        <v>199</v>
      </c>
      <c r="D58" s="50" t="s">
        <v>197</v>
      </c>
      <c r="E58" s="50"/>
      <c r="F58" s="37">
        <f>F59</f>
        <v>300000</v>
      </c>
      <c r="G58" s="37">
        <f>G59</f>
        <v>180000</v>
      </c>
      <c r="H58" s="37">
        <f>H59</f>
        <v>80000</v>
      </c>
    </row>
    <row r="59" spans="1:8" ht="42.75" customHeight="1">
      <c r="A59" s="41" t="s">
        <v>401</v>
      </c>
      <c r="B59" s="36" t="s">
        <v>157</v>
      </c>
      <c r="C59" s="36" t="s">
        <v>199</v>
      </c>
      <c r="D59" s="36" t="s">
        <v>197</v>
      </c>
      <c r="E59" s="36"/>
      <c r="F59" s="38">
        <f>F60+F64</f>
        <v>300000</v>
      </c>
      <c r="G59" s="38">
        <f>G60+G64</f>
        <v>180000</v>
      </c>
      <c r="H59" s="38">
        <f>H60+H64</f>
        <v>80000</v>
      </c>
    </row>
    <row r="60" spans="1:8" ht="27.75" customHeight="1">
      <c r="A60" s="41" t="s">
        <v>370</v>
      </c>
      <c r="B60" s="36" t="s">
        <v>252</v>
      </c>
      <c r="C60" s="36" t="s">
        <v>199</v>
      </c>
      <c r="D60" s="36" t="s">
        <v>197</v>
      </c>
      <c r="E60" s="36"/>
      <c r="F60" s="38">
        <f aca="true" t="shared" si="8" ref="F60:H62">F61</f>
        <v>240000</v>
      </c>
      <c r="G60" s="38">
        <f t="shared" si="8"/>
        <v>120000</v>
      </c>
      <c r="H60" s="38">
        <f t="shared" si="8"/>
        <v>40000</v>
      </c>
    </row>
    <row r="61" spans="1:8" ht="43.5" customHeight="1">
      <c r="A61" s="41" t="s">
        <v>402</v>
      </c>
      <c r="B61" s="36" t="s">
        <v>159</v>
      </c>
      <c r="C61" s="36" t="s">
        <v>199</v>
      </c>
      <c r="D61" s="36" t="s">
        <v>197</v>
      </c>
      <c r="E61" s="36"/>
      <c r="F61" s="38">
        <f t="shared" si="8"/>
        <v>240000</v>
      </c>
      <c r="G61" s="38">
        <f t="shared" si="8"/>
        <v>120000</v>
      </c>
      <c r="H61" s="38">
        <f t="shared" si="8"/>
        <v>40000</v>
      </c>
    </row>
    <row r="62" spans="1:8" ht="28.5" customHeight="1">
      <c r="A62" s="30" t="s">
        <v>293</v>
      </c>
      <c r="B62" s="36" t="s">
        <v>159</v>
      </c>
      <c r="C62" s="36" t="s">
        <v>199</v>
      </c>
      <c r="D62" s="36" t="s">
        <v>197</v>
      </c>
      <c r="E62" s="36" t="s">
        <v>219</v>
      </c>
      <c r="F62" s="38">
        <f>F63</f>
        <v>240000</v>
      </c>
      <c r="G62" s="38">
        <f t="shared" si="8"/>
        <v>120000</v>
      </c>
      <c r="H62" s="38">
        <f t="shared" si="8"/>
        <v>40000</v>
      </c>
    </row>
    <row r="63" spans="1:8" ht="18" customHeight="1">
      <c r="A63" s="30" t="s">
        <v>294</v>
      </c>
      <c r="B63" s="36" t="s">
        <v>159</v>
      </c>
      <c r="C63" s="36" t="s">
        <v>199</v>
      </c>
      <c r="D63" s="36" t="s">
        <v>197</v>
      </c>
      <c r="E63" s="36" t="s">
        <v>292</v>
      </c>
      <c r="F63" s="43">
        <v>240000</v>
      </c>
      <c r="G63" s="43">
        <v>120000</v>
      </c>
      <c r="H63" s="43">
        <v>40000</v>
      </c>
    </row>
    <row r="64" spans="1:8" ht="18" customHeight="1">
      <c r="A64" s="30" t="s">
        <v>168</v>
      </c>
      <c r="B64" s="36" t="s">
        <v>161</v>
      </c>
      <c r="C64" s="36" t="s">
        <v>199</v>
      </c>
      <c r="D64" s="36" t="s">
        <v>197</v>
      </c>
      <c r="E64" s="36"/>
      <c r="F64" s="38">
        <f aca="true" t="shared" si="9" ref="F64:H66">F65</f>
        <v>60000</v>
      </c>
      <c r="G64" s="38">
        <f t="shared" si="9"/>
        <v>60000</v>
      </c>
      <c r="H64" s="38">
        <f t="shared" si="9"/>
        <v>40000</v>
      </c>
    </row>
    <row r="65" spans="1:8" ht="52.5" customHeight="1">
      <c r="A65" s="30" t="s">
        <v>261</v>
      </c>
      <c r="B65" s="36" t="s">
        <v>253</v>
      </c>
      <c r="C65" s="36" t="s">
        <v>199</v>
      </c>
      <c r="D65" s="36" t="s">
        <v>197</v>
      </c>
      <c r="E65" s="36"/>
      <c r="F65" s="38">
        <f t="shared" si="9"/>
        <v>60000</v>
      </c>
      <c r="G65" s="38">
        <f t="shared" si="9"/>
        <v>60000</v>
      </c>
      <c r="H65" s="38">
        <f t="shared" si="9"/>
        <v>40000</v>
      </c>
    </row>
    <row r="66" spans="1:8" ht="27" customHeight="1">
      <c r="A66" s="30" t="s">
        <v>293</v>
      </c>
      <c r="B66" s="36" t="s">
        <v>253</v>
      </c>
      <c r="C66" s="36" t="s">
        <v>199</v>
      </c>
      <c r="D66" s="36" t="s">
        <v>197</v>
      </c>
      <c r="E66" s="36" t="s">
        <v>219</v>
      </c>
      <c r="F66" s="38">
        <f>F67</f>
        <v>60000</v>
      </c>
      <c r="G66" s="38">
        <f t="shared" si="9"/>
        <v>60000</v>
      </c>
      <c r="H66" s="38">
        <f t="shared" si="9"/>
        <v>40000</v>
      </c>
    </row>
    <row r="67" spans="1:8" ht="18" customHeight="1">
      <c r="A67" s="30" t="s">
        <v>294</v>
      </c>
      <c r="B67" s="36" t="s">
        <v>253</v>
      </c>
      <c r="C67" s="36" t="s">
        <v>199</v>
      </c>
      <c r="D67" s="36" t="s">
        <v>197</v>
      </c>
      <c r="E67" s="36" t="s">
        <v>292</v>
      </c>
      <c r="F67" s="43">
        <v>60000</v>
      </c>
      <c r="G67" s="43">
        <v>60000</v>
      </c>
      <c r="H67" s="43">
        <v>40000</v>
      </c>
    </row>
    <row r="68" spans="1:8" ht="28.5" customHeight="1">
      <c r="A68" s="30" t="s">
        <v>407</v>
      </c>
      <c r="B68" s="78" t="s">
        <v>164</v>
      </c>
      <c r="C68" s="50" t="s">
        <v>199</v>
      </c>
      <c r="D68" s="50" t="s">
        <v>197</v>
      </c>
      <c r="E68" s="50"/>
      <c r="F68" s="37">
        <f>F69+F98</f>
        <v>1694000</v>
      </c>
      <c r="G68" s="37">
        <f>G69+G98</f>
        <v>682500</v>
      </c>
      <c r="H68" s="37">
        <f>H69+H98</f>
        <v>612000</v>
      </c>
    </row>
    <row r="69" spans="1:8" ht="27.75" customHeight="1">
      <c r="A69" s="30" t="s">
        <v>242</v>
      </c>
      <c r="B69" s="36" t="s">
        <v>165</v>
      </c>
      <c r="C69" s="36" t="s">
        <v>199</v>
      </c>
      <c r="D69" s="36" t="s">
        <v>197</v>
      </c>
      <c r="E69" s="36"/>
      <c r="F69" s="38">
        <f>F70+F74+F78+F82+F86+F90+F94</f>
        <v>867000</v>
      </c>
      <c r="G69" s="38">
        <f>G70+G74+G78+G82+G86+G90+G94</f>
        <v>682500</v>
      </c>
      <c r="H69" s="38">
        <f>H70+H74+H78+H82+H86+H90+H94</f>
        <v>612000</v>
      </c>
    </row>
    <row r="70" spans="1:8" ht="18" customHeight="1">
      <c r="A70" s="30" t="s">
        <v>169</v>
      </c>
      <c r="B70" s="36" t="s">
        <v>166</v>
      </c>
      <c r="C70" s="36" t="s">
        <v>199</v>
      </c>
      <c r="D70" s="36" t="s">
        <v>197</v>
      </c>
      <c r="E70" s="36"/>
      <c r="F70" s="38">
        <f>F71</f>
        <v>437000</v>
      </c>
      <c r="G70" s="38">
        <f>G71</f>
        <v>452500</v>
      </c>
      <c r="H70" s="38">
        <f>H71</f>
        <v>471000</v>
      </c>
    </row>
    <row r="71" spans="1:8" ht="37.5" customHeight="1">
      <c r="A71" s="30" t="s">
        <v>243</v>
      </c>
      <c r="B71" s="36" t="s">
        <v>167</v>
      </c>
      <c r="C71" s="36" t="s">
        <v>199</v>
      </c>
      <c r="D71" s="36" t="s">
        <v>197</v>
      </c>
      <c r="E71" s="36"/>
      <c r="F71" s="38">
        <f aca="true" t="shared" si="10" ref="F71:H72">F72</f>
        <v>437000</v>
      </c>
      <c r="G71" s="38">
        <f t="shared" si="10"/>
        <v>452500</v>
      </c>
      <c r="H71" s="38">
        <f t="shared" si="10"/>
        <v>471000</v>
      </c>
    </row>
    <row r="72" spans="1:8" ht="27" customHeight="1">
      <c r="A72" s="30" t="s">
        <v>293</v>
      </c>
      <c r="B72" s="36" t="s">
        <v>167</v>
      </c>
      <c r="C72" s="36" t="s">
        <v>199</v>
      </c>
      <c r="D72" s="36" t="s">
        <v>197</v>
      </c>
      <c r="E72" s="36" t="s">
        <v>219</v>
      </c>
      <c r="F72" s="38">
        <f>F73</f>
        <v>437000</v>
      </c>
      <c r="G72" s="38">
        <f t="shared" si="10"/>
        <v>452500</v>
      </c>
      <c r="H72" s="38">
        <f t="shared" si="10"/>
        <v>471000</v>
      </c>
    </row>
    <row r="73" spans="1:8" ht="18" customHeight="1">
      <c r="A73" s="30" t="s">
        <v>416</v>
      </c>
      <c r="B73" s="36" t="s">
        <v>167</v>
      </c>
      <c r="C73" s="36" t="s">
        <v>199</v>
      </c>
      <c r="D73" s="36" t="s">
        <v>197</v>
      </c>
      <c r="E73" s="36" t="s">
        <v>417</v>
      </c>
      <c r="F73" s="43">
        <v>437000</v>
      </c>
      <c r="G73" s="43">
        <v>452500</v>
      </c>
      <c r="H73" s="43">
        <v>471000</v>
      </c>
    </row>
    <row r="74" spans="1:8" ht="27" customHeight="1">
      <c r="A74" s="30" t="s">
        <v>170</v>
      </c>
      <c r="B74" s="36" t="s">
        <v>389</v>
      </c>
      <c r="C74" s="36" t="s">
        <v>199</v>
      </c>
      <c r="D74" s="36" t="s">
        <v>197</v>
      </c>
      <c r="E74" s="36"/>
      <c r="F74" s="38">
        <f aca="true" t="shared" si="11" ref="F74:H76">F75</f>
        <v>75000</v>
      </c>
      <c r="G74" s="38">
        <f t="shared" si="11"/>
        <v>50000</v>
      </c>
      <c r="H74" s="38">
        <f t="shared" si="11"/>
        <v>20000</v>
      </c>
    </row>
    <row r="75" spans="1:8" ht="39.75" customHeight="1">
      <c r="A75" s="30" t="s">
        <v>244</v>
      </c>
      <c r="B75" s="36" t="s">
        <v>390</v>
      </c>
      <c r="C75" s="36" t="s">
        <v>199</v>
      </c>
      <c r="D75" s="36" t="s">
        <v>197</v>
      </c>
      <c r="E75" s="36"/>
      <c r="F75" s="38">
        <f t="shared" si="11"/>
        <v>75000</v>
      </c>
      <c r="G75" s="38">
        <f t="shared" si="11"/>
        <v>50000</v>
      </c>
      <c r="H75" s="38">
        <f t="shared" si="11"/>
        <v>20000</v>
      </c>
    </row>
    <row r="76" spans="1:8" ht="28.5" customHeight="1">
      <c r="A76" s="30" t="s">
        <v>293</v>
      </c>
      <c r="B76" s="36" t="s">
        <v>390</v>
      </c>
      <c r="C76" s="36" t="s">
        <v>199</v>
      </c>
      <c r="D76" s="36" t="s">
        <v>197</v>
      </c>
      <c r="E76" s="36" t="s">
        <v>219</v>
      </c>
      <c r="F76" s="38">
        <f>F77</f>
        <v>75000</v>
      </c>
      <c r="G76" s="38">
        <f t="shared" si="11"/>
        <v>50000</v>
      </c>
      <c r="H76" s="38">
        <f t="shared" si="11"/>
        <v>20000</v>
      </c>
    </row>
    <row r="77" spans="1:8" ht="18" customHeight="1">
      <c r="A77" s="30" t="s">
        <v>294</v>
      </c>
      <c r="B77" s="36" t="s">
        <v>390</v>
      </c>
      <c r="C77" s="36" t="s">
        <v>199</v>
      </c>
      <c r="D77" s="36" t="s">
        <v>197</v>
      </c>
      <c r="E77" s="36" t="s">
        <v>292</v>
      </c>
      <c r="F77" s="43">
        <v>75000</v>
      </c>
      <c r="G77" s="43">
        <v>50000</v>
      </c>
      <c r="H77" s="43">
        <v>20000</v>
      </c>
    </row>
    <row r="78" spans="1:8" ht="18" customHeight="1">
      <c r="A78" s="30" t="s">
        <v>171</v>
      </c>
      <c r="B78" s="36" t="s">
        <v>391</v>
      </c>
      <c r="C78" s="36" t="s">
        <v>199</v>
      </c>
      <c r="D78" s="36" t="s">
        <v>197</v>
      </c>
      <c r="E78" s="36"/>
      <c r="F78" s="38">
        <f>F79</f>
        <v>130000</v>
      </c>
      <c r="G78" s="38">
        <f aca="true" t="shared" si="12" ref="F78:H80">G79</f>
        <v>30000</v>
      </c>
      <c r="H78" s="38">
        <f t="shared" si="12"/>
        <v>30000</v>
      </c>
    </row>
    <row r="79" spans="1:8" ht="39.75" customHeight="1">
      <c r="A79" s="30" t="s">
        <v>245</v>
      </c>
      <c r="B79" s="36" t="s">
        <v>392</v>
      </c>
      <c r="C79" s="36" t="s">
        <v>199</v>
      </c>
      <c r="D79" s="36" t="s">
        <v>197</v>
      </c>
      <c r="E79" s="36"/>
      <c r="F79" s="38">
        <f t="shared" si="12"/>
        <v>130000</v>
      </c>
      <c r="G79" s="38">
        <f t="shared" si="12"/>
        <v>30000</v>
      </c>
      <c r="H79" s="38">
        <f t="shared" si="12"/>
        <v>30000</v>
      </c>
    </row>
    <row r="80" spans="1:8" ht="27.75" customHeight="1">
      <c r="A80" s="30" t="s">
        <v>293</v>
      </c>
      <c r="B80" s="36" t="s">
        <v>392</v>
      </c>
      <c r="C80" s="36" t="s">
        <v>199</v>
      </c>
      <c r="D80" s="36" t="s">
        <v>197</v>
      </c>
      <c r="E80" s="36" t="s">
        <v>219</v>
      </c>
      <c r="F80" s="38">
        <f>F81</f>
        <v>130000</v>
      </c>
      <c r="G80" s="38">
        <f t="shared" si="12"/>
        <v>30000</v>
      </c>
      <c r="H80" s="38">
        <f t="shared" si="12"/>
        <v>30000</v>
      </c>
    </row>
    <row r="81" spans="1:8" ht="18" customHeight="1">
      <c r="A81" s="30" t="s">
        <v>294</v>
      </c>
      <c r="B81" s="36" t="s">
        <v>392</v>
      </c>
      <c r="C81" s="36" t="s">
        <v>199</v>
      </c>
      <c r="D81" s="36" t="s">
        <v>197</v>
      </c>
      <c r="E81" s="36" t="s">
        <v>292</v>
      </c>
      <c r="F81" s="43">
        <v>130000</v>
      </c>
      <c r="G81" s="43">
        <v>30000</v>
      </c>
      <c r="H81" s="43">
        <v>30000</v>
      </c>
    </row>
    <row r="82" spans="1:8" ht="18" customHeight="1">
      <c r="A82" s="30" t="s">
        <v>208</v>
      </c>
      <c r="B82" s="36" t="s">
        <v>393</v>
      </c>
      <c r="C82" s="36" t="s">
        <v>199</v>
      </c>
      <c r="D82" s="36" t="s">
        <v>197</v>
      </c>
      <c r="E82" s="36"/>
      <c r="F82" s="38">
        <f aca="true" t="shared" si="13" ref="F82:H84">F83</f>
        <v>25000</v>
      </c>
      <c r="G82" s="38">
        <f t="shared" si="13"/>
        <v>35000</v>
      </c>
      <c r="H82" s="38">
        <f t="shared" si="13"/>
        <v>35000</v>
      </c>
    </row>
    <row r="83" spans="1:8" ht="39.75" customHeight="1">
      <c r="A83" s="30" t="s">
        <v>241</v>
      </c>
      <c r="B83" s="36" t="s">
        <v>395</v>
      </c>
      <c r="C83" s="36" t="s">
        <v>199</v>
      </c>
      <c r="D83" s="36" t="s">
        <v>197</v>
      </c>
      <c r="E83" s="36"/>
      <c r="F83" s="38">
        <f t="shared" si="13"/>
        <v>25000</v>
      </c>
      <c r="G83" s="38">
        <f t="shared" si="13"/>
        <v>35000</v>
      </c>
      <c r="H83" s="38">
        <f t="shared" si="13"/>
        <v>35000</v>
      </c>
    </row>
    <row r="84" spans="1:8" ht="26.25" customHeight="1">
      <c r="A84" s="30" t="s">
        <v>293</v>
      </c>
      <c r="B84" s="36" t="s">
        <v>395</v>
      </c>
      <c r="C84" s="36" t="s">
        <v>199</v>
      </c>
      <c r="D84" s="36" t="s">
        <v>197</v>
      </c>
      <c r="E84" s="36" t="s">
        <v>219</v>
      </c>
      <c r="F84" s="38">
        <f>F85</f>
        <v>25000</v>
      </c>
      <c r="G84" s="38">
        <f t="shared" si="13"/>
        <v>35000</v>
      </c>
      <c r="H84" s="38">
        <f t="shared" si="13"/>
        <v>35000</v>
      </c>
    </row>
    <row r="85" spans="1:8" ht="18" customHeight="1">
      <c r="A85" s="30" t="s">
        <v>294</v>
      </c>
      <c r="B85" s="36" t="s">
        <v>395</v>
      </c>
      <c r="C85" s="36" t="s">
        <v>199</v>
      </c>
      <c r="D85" s="36" t="s">
        <v>197</v>
      </c>
      <c r="E85" s="36" t="s">
        <v>292</v>
      </c>
      <c r="F85" s="43">
        <f>55000+95000-125000</f>
        <v>25000</v>
      </c>
      <c r="G85" s="43">
        <v>35000</v>
      </c>
      <c r="H85" s="43">
        <v>35000</v>
      </c>
    </row>
    <row r="86" spans="1:8" ht="18" customHeight="1">
      <c r="A86" s="30" t="s">
        <v>207</v>
      </c>
      <c r="B86" s="36" t="s">
        <v>394</v>
      </c>
      <c r="C86" s="36" t="s">
        <v>199</v>
      </c>
      <c r="D86" s="36" t="s">
        <v>197</v>
      </c>
      <c r="E86" s="36"/>
      <c r="F86" s="38">
        <f aca="true" t="shared" si="14" ref="F86:H88">F87</f>
        <v>95000</v>
      </c>
      <c r="G86" s="38">
        <f t="shared" si="14"/>
        <v>50000</v>
      </c>
      <c r="H86" s="38">
        <f t="shared" si="14"/>
        <v>20000</v>
      </c>
    </row>
    <row r="87" spans="1:8" ht="39" customHeight="1">
      <c r="A87" s="30" t="s">
        <v>246</v>
      </c>
      <c r="B87" s="36" t="s">
        <v>396</v>
      </c>
      <c r="C87" s="36" t="s">
        <v>199</v>
      </c>
      <c r="D87" s="36" t="s">
        <v>197</v>
      </c>
      <c r="E87" s="36"/>
      <c r="F87" s="38">
        <f t="shared" si="14"/>
        <v>95000</v>
      </c>
      <c r="G87" s="38">
        <f t="shared" si="14"/>
        <v>50000</v>
      </c>
      <c r="H87" s="38">
        <f t="shared" si="14"/>
        <v>20000</v>
      </c>
    </row>
    <row r="88" spans="1:8" ht="18" customHeight="1">
      <c r="A88" s="30" t="s">
        <v>293</v>
      </c>
      <c r="B88" s="36" t="s">
        <v>396</v>
      </c>
      <c r="C88" s="36" t="s">
        <v>199</v>
      </c>
      <c r="D88" s="36" t="s">
        <v>197</v>
      </c>
      <c r="E88" s="36" t="s">
        <v>219</v>
      </c>
      <c r="F88" s="38">
        <f>F89</f>
        <v>95000</v>
      </c>
      <c r="G88" s="38">
        <f t="shared" si="14"/>
        <v>50000</v>
      </c>
      <c r="H88" s="38">
        <f t="shared" si="14"/>
        <v>20000</v>
      </c>
    </row>
    <row r="89" spans="1:8" ht="18" customHeight="1">
      <c r="A89" s="30" t="s">
        <v>294</v>
      </c>
      <c r="B89" s="36" t="s">
        <v>396</v>
      </c>
      <c r="C89" s="36" t="s">
        <v>199</v>
      </c>
      <c r="D89" s="36" t="s">
        <v>197</v>
      </c>
      <c r="E89" s="36" t="s">
        <v>292</v>
      </c>
      <c r="F89" s="43">
        <v>95000</v>
      </c>
      <c r="G89" s="43">
        <f>G90</f>
        <v>50000</v>
      </c>
      <c r="H89" s="43">
        <v>20000</v>
      </c>
    </row>
    <row r="90" spans="1:8" ht="18" customHeight="1">
      <c r="A90" s="30" t="s">
        <v>172</v>
      </c>
      <c r="B90" s="36" t="s">
        <v>397</v>
      </c>
      <c r="C90" s="36" t="s">
        <v>199</v>
      </c>
      <c r="D90" s="36" t="s">
        <v>197</v>
      </c>
      <c r="E90" s="36"/>
      <c r="F90" s="38">
        <f aca="true" t="shared" si="15" ref="F90:H92">F91</f>
        <v>65000</v>
      </c>
      <c r="G90" s="38">
        <f t="shared" si="15"/>
        <v>50000</v>
      </c>
      <c r="H90" s="38">
        <f t="shared" si="15"/>
        <v>30000</v>
      </c>
    </row>
    <row r="91" spans="1:8" ht="30" customHeight="1">
      <c r="A91" s="30" t="s">
        <v>279</v>
      </c>
      <c r="B91" s="36" t="s">
        <v>398</v>
      </c>
      <c r="C91" s="36" t="s">
        <v>199</v>
      </c>
      <c r="D91" s="36" t="s">
        <v>197</v>
      </c>
      <c r="E91" s="36"/>
      <c r="F91" s="38">
        <f t="shared" si="15"/>
        <v>65000</v>
      </c>
      <c r="G91" s="38">
        <f t="shared" si="15"/>
        <v>50000</v>
      </c>
      <c r="H91" s="38">
        <f t="shared" si="15"/>
        <v>30000</v>
      </c>
    </row>
    <row r="92" spans="1:8" ht="28.5" customHeight="1">
      <c r="A92" s="30" t="s">
        <v>293</v>
      </c>
      <c r="B92" s="36" t="s">
        <v>398</v>
      </c>
      <c r="C92" s="36" t="s">
        <v>199</v>
      </c>
      <c r="D92" s="36" t="s">
        <v>197</v>
      </c>
      <c r="E92" s="36" t="s">
        <v>219</v>
      </c>
      <c r="F92" s="38">
        <f>F93</f>
        <v>65000</v>
      </c>
      <c r="G92" s="38">
        <f t="shared" si="15"/>
        <v>50000</v>
      </c>
      <c r="H92" s="38">
        <f t="shared" si="15"/>
        <v>30000</v>
      </c>
    </row>
    <row r="93" spans="1:8" ht="18" customHeight="1">
      <c r="A93" s="30" t="s">
        <v>294</v>
      </c>
      <c r="B93" s="36" t="s">
        <v>398</v>
      </c>
      <c r="C93" s="36" t="s">
        <v>199</v>
      </c>
      <c r="D93" s="36" t="s">
        <v>197</v>
      </c>
      <c r="E93" s="36" t="s">
        <v>292</v>
      </c>
      <c r="F93" s="43">
        <v>65000</v>
      </c>
      <c r="G93" s="43">
        <v>50000</v>
      </c>
      <c r="H93" s="43">
        <v>30000</v>
      </c>
    </row>
    <row r="94" spans="1:8" ht="18" customHeight="1">
      <c r="A94" s="30" t="s">
        <v>173</v>
      </c>
      <c r="B94" s="36" t="s">
        <v>399</v>
      </c>
      <c r="C94" s="36" t="s">
        <v>199</v>
      </c>
      <c r="D94" s="36" t="s">
        <v>197</v>
      </c>
      <c r="E94" s="36"/>
      <c r="F94" s="38">
        <f aca="true" t="shared" si="16" ref="F94:H96">F95</f>
        <v>40000</v>
      </c>
      <c r="G94" s="38">
        <f t="shared" si="16"/>
        <v>15000</v>
      </c>
      <c r="H94" s="38">
        <f t="shared" si="16"/>
        <v>6000</v>
      </c>
    </row>
    <row r="95" spans="1:8" ht="42.75" customHeight="1">
      <c r="A95" s="30" t="s">
        <v>247</v>
      </c>
      <c r="B95" s="36" t="s">
        <v>400</v>
      </c>
      <c r="C95" s="36" t="s">
        <v>199</v>
      </c>
      <c r="D95" s="36" t="s">
        <v>197</v>
      </c>
      <c r="E95" s="36"/>
      <c r="F95" s="38">
        <f t="shared" si="16"/>
        <v>40000</v>
      </c>
      <c r="G95" s="38">
        <f t="shared" si="16"/>
        <v>15000</v>
      </c>
      <c r="H95" s="38">
        <f t="shared" si="16"/>
        <v>6000</v>
      </c>
    </row>
    <row r="96" spans="1:8" ht="25.5" customHeight="1">
      <c r="A96" s="30" t="s">
        <v>293</v>
      </c>
      <c r="B96" s="36" t="s">
        <v>400</v>
      </c>
      <c r="C96" s="36" t="s">
        <v>199</v>
      </c>
      <c r="D96" s="36" t="s">
        <v>197</v>
      </c>
      <c r="E96" s="36" t="s">
        <v>219</v>
      </c>
      <c r="F96" s="38">
        <f>F97</f>
        <v>40000</v>
      </c>
      <c r="G96" s="38">
        <f t="shared" si="16"/>
        <v>15000</v>
      </c>
      <c r="H96" s="38">
        <f t="shared" si="16"/>
        <v>6000</v>
      </c>
    </row>
    <row r="97" spans="1:8" ht="18" customHeight="1">
      <c r="A97" s="30" t="s">
        <v>294</v>
      </c>
      <c r="B97" s="36" t="s">
        <v>400</v>
      </c>
      <c r="C97" s="36" t="s">
        <v>199</v>
      </c>
      <c r="D97" s="36" t="s">
        <v>197</v>
      </c>
      <c r="E97" s="36" t="s">
        <v>292</v>
      </c>
      <c r="F97" s="38">
        <f>35000+5000</f>
        <v>40000</v>
      </c>
      <c r="G97" s="38">
        <v>15000</v>
      </c>
      <c r="H97" s="38">
        <v>6000</v>
      </c>
    </row>
    <row r="98" spans="1:8" ht="31.5" customHeight="1">
      <c r="A98" s="30" t="s">
        <v>278</v>
      </c>
      <c r="B98" s="36" t="s">
        <v>254</v>
      </c>
      <c r="C98" s="36" t="s">
        <v>199</v>
      </c>
      <c r="D98" s="36" t="s">
        <v>197</v>
      </c>
      <c r="E98" s="36"/>
      <c r="F98" s="38">
        <f>F99+F103</f>
        <v>827000</v>
      </c>
      <c r="G98" s="38">
        <f>G99</f>
        <v>0</v>
      </c>
      <c r="H98" s="38"/>
    </row>
    <row r="99" spans="1:8" ht="32.25" customHeight="1">
      <c r="A99" s="30" t="s">
        <v>409</v>
      </c>
      <c r="B99" s="36" t="s">
        <v>255</v>
      </c>
      <c r="C99" s="36" t="s">
        <v>199</v>
      </c>
      <c r="D99" s="36" t="s">
        <v>197</v>
      </c>
      <c r="E99" s="36"/>
      <c r="F99" s="38">
        <f aca="true" t="shared" si="17" ref="F99:G101">F100</f>
        <v>270200</v>
      </c>
      <c r="G99" s="38">
        <f t="shared" si="17"/>
        <v>0</v>
      </c>
      <c r="H99" s="38"/>
    </row>
    <row r="100" spans="1:8" ht="48" customHeight="1">
      <c r="A100" s="30" t="s">
        <v>410</v>
      </c>
      <c r="B100" s="36" t="s">
        <v>256</v>
      </c>
      <c r="C100" s="36" t="s">
        <v>199</v>
      </c>
      <c r="D100" s="36" t="s">
        <v>197</v>
      </c>
      <c r="E100" s="36"/>
      <c r="F100" s="38">
        <f t="shared" si="17"/>
        <v>270200</v>
      </c>
      <c r="G100" s="38">
        <f t="shared" si="17"/>
        <v>0</v>
      </c>
      <c r="H100" s="38"/>
    </row>
    <row r="101" spans="1:8" ht="24" customHeight="1">
      <c r="A101" s="30" t="s">
        <v>293</v>
      </c>
      <c r="B101" s="36" t="s">
        <v>256</v>
      </c>
      <c r="C101" s="36" t="s">
        <v>199</v>
      </c>
      <c r="D101" s="36" t="s">
        <v>197</v>
      </c>
      <c r="E101" s="36" t="s">
        <v>219</v>
      </c>
      <c r="F101" s="38">
        <f t="shared" si="17"/>
        <v>270200</v>
      </c>
      <c r="G101" s="38">
        <f t="shared" si="17"/>
        <v>0</v>
      </c>
      <c r="H101" s="38">
        <f>H102</f>
        <v>0</v>
      </c>
    </row>
    <row r="102" spans="1:8" ht="13.5" customHeight="1">
      <c r="A102" s="30" t="s">
        <v>294</v>
      </c>
      <c r="B102" s="36" t="s">
        <v>256</v>
      </c>
      <c r="C102" s="36" t="s">
        <v>199</v>
      </c>
      <c r="D102" s="36" t="s">
        <v>197</v>
      </c>
      <c r="E102" s="36" t="s">
        <v>292</v>
      </c>
      <c r="F102" s="38">
        <v>270200</v>
      </c>
      <c r="G102" s="38">
        <v>0</v>
      </c>
      <c r="H102" s="38">
        <v>0</v>
      </c>
    </row>
    <row r="103" spans="1:8" ht="27" customHeight="1">
      <c r="A103" s="30" t="s">
        <v>411</v>
      </c>
      <c r="B103" s="36" t="s">
        <v>414</v>
      </c>
      <c r="C103" s="36" t="s">
        <v>199</v>
      </c>
      <c r="D103" s="36" t="s">
        <v>197</v>
      </c>
      <c r="E103" s="36"/>
      <c r="F103" s="38">
        <f>F104</f>
        <v>556800</v>
      </c>
      <c r="G103" s="38"/>
      <c r="H103" s="38"/>
    </row>
    <row r="104" spans="1:8" ht="39" customHeight="1">
      <c r="A104" s="30" t="s">
        <v>412</v>
      </c>
      <c r="B104" s="36" t="s">
        <v>413</v>
      </c>
      <c r="C104" s="36" t="s">
        <v>199</v>
      </c>
      <c r="D104" s="36" t="s">
        <v>197</v>
      </c>
      <c r="E104" s="36"/>
      <c r="F104" s="38">
        <f>F105</f>
        <v>556800</v>
      </c>
      <c r="G104" s="38"/>
      <c r="H104" s="38"/>
    </row>
    <row r="105" spans="1:8" ht="13.5" customHeight="1">
      <c r="A105" s="30" t="s">
        <v>293</v>
      </c>
      <c r="B105" s="36" t="s">
        <v>413</v>
      </c>
      <c r="C105" s="36" t="s">
        <v>199</v>
      </c>
      <c r="D105" s="36" t="s">
        <v>197</v>
      </c>
      <c r="E105" s="36" t="s">
        <v>219</v>
      </c>
      <c r="F105" s="38">
        <f>F106</f>
        <v>556800</v>
      </c>
      <c r="G105" s="38"/>
      <c r="H105" s="38"/>
    </row>
    <row r="106" spans="1:8" ht="13.5" customHeight="1">
      <c r="A106" s="30" t="s">
        <v>294</v>
      </c>
      <c r="B106" s="36" t="s">
        <v>413</v>
      </c>
      <c r="C106" s="36" t="s">
        <v>199</v>
      </c>
      <c r="D106" s="36" t="s">
        <v>197</v>
      </c>
      <c r="E106" s="36" t="s">
        <v>292</v>
      </c>
      <c r="F106" s="38">
        <v>556800</v>
      </c>
      <c r="G106" s="38"/>
      <c r="H106" s="38"/>
    </row>
    <row r="107" spans="1:8" ht="39">
      <c r="A107" s="33" t="s">
        <v>109</v>
      </c>
      <c r="B107" s="35" t="s">
        <v>110</v>
      </c>
      <c r="C107" s="35"/>
      <c r="D107" s="35"/>
      <c r="E107" s="35"/>
      <c r="F107" s="44">
        <f>F108+F113+F125+F130</f>
        <v>3722070</v>
      </c>
      <c r="G107" s="44">
        <f>G108+G113+G125+G130</f>
        <v>3520100</v>
      </c>
      <c r="H107" s="44">
        <f>H108+H113+H125+H130</f>
        <v>3522600</v>
      </c>
    </row>
    <row r="108" spans="1:8" ht="12.75">
      <c r="A108" s="30" t="s">
        <v>111</v>
      </c>
      <c r="B108" s="36" t="s">
        <v>112</v>
      </c>
      <c r="C108" s="36" t="s">
        <v>195</v>
      </c>
      <c r="D108" s="36" t="s">
        <v>196</v>
      </c>
      <c r="E108" s="36"/>
      <c r="F108" s="39">
        <f>F109</f>
        <v>718300</v>
      </c>
      <c r="G108" s="39">
        <f>G109</f>
        <v>718300</v>
      </c>
      <c r="H108" s="39">
        <f>H109</f>
        <v>718300</v>
      </c>
    </row>
    <row r="109" spans="1:8" ht="12.75">
      <c r="A109" s="30" t="s">
        <v>286</v>
      </c>
      <c r="B109" s="36" t="s">
        <v>112</v>
      </c>
      <c r="C109" s="36" t="s">
        <v>195</v>
      </c>
      <c r="D109" s="36" t="s">
        <v>196</v>
      </c>
      <c r="E109" s="36" t="s">
        <v>227</v>
      </c>
      <c r="F109" s="40">
        <f>F110+F111+F112</f>
        <v>718300</v>
      </c>
      <c r="G109" s="40">
        <f>G110+G111+G112</f>
        <v>718300</v>
      </c>
      <c r="H109" s="40">
        <f>H110+H111+H112</f>
        <v>718300</v>
      </c>
    </row>
    <row r="110" spans="1:8" ht="12.75">
      <c r="A110" s="30" t="s">
        <v>285</v>
      </c>
      <c r="B110" s="36" t="s">
        <v>112</v>
      </c>
      <c r="C110" s="36" t="s">
        <v>195</v>
      </c>
      <c r="D110" s="36" t="s">
        <v>196</v>
      </c>
      <c r="E110" s="36" t="s">
        <v>289</v>
      </c>
      <c r="F110" s="43">
        <v>521000</v>
      </c>
      <c r="G110" s="43">
        <v>521000</v>
      </c>
      <c r="H110" s="43">
        <v>521000</v>
      </c>
    </row>
    <row r="111" spans="1:8" ht="26.25">
      <c r="A111" s="30" t="s">
        <v>287</v>
      </c>
      <c r="B111" s="36" t="s">
        <v>112</v>
      </c>
      <c r="C111" s="36" t="s">
        <v>195</v>
      </c>
      <c r="D111" s="36" t="s">
        <v>196</v>
      </c>
      <c r="E111" s="36" t="s">
        <v>290</v>
      </c>
      <c r="F111" s="43">
        <v>40000</v>
      </c>
      <c r="G111" s="43">
        <v>40000</v>
      </c>
      <c r="H111" s="43">
        <v>40000</v>
      </c>
    </row>
    <row r="112" spans="1:8" ht="39">
      <c r="A112" s="30" t="s">
        <v>288</v>
      </c>
      <c r="B112" s="36" t="s">
        <v>112</v>
      </c>
      <c r="C112" s="36" t="s">
        <v>195</v>
      </c>
      <c r="D112" s="36" t="s">
        <v>196</v>
      </c>
      <c r="E112" s="36" t="s">
        <v>291</v>
      </c>
      <c r="F112" s="43">
        <v>157300</v>
      </c>
      <c r="G112" s="43">
        <v>157300</v>
      </c>
      <c r="H112" s="43">
        <v>157300</v>
      </c>
    </row>
    <row r="113" spans="1:8" ht="12.75">
      <c r="A113" s="30" t="s">
        <v>114</v>
      </c>
      <c r="B113" s="36" t="s">
        <v>115</v>
      </c>
      <c r="C113" s="36" t="s">
        <v>195</v>
      </c>
      <c r="D113" s="36" t="s">
        <v>198</v>
      </c>
      <c r="E113" s="36"/>
      <c r="F113" s="40">
        <f>F114+F118+F122</f>
        <v>2721420</v>
      </c>
      <c r="G113" s="40">
        <f>G114+G118+G122</f>
        <v>2516350</v>
      </c>
      <c r="H113" s="40">
        <f>H114+H118+H122</f>
        <v>2515550</v>
      </c>
    </row>
    <row r="114" spans="1:8" ht="12.75">
      <c r="A114" s="30" t="s">
        <v>286</v>
      </c>
      <c r="B114" s="36" t="s">
        <v>115</v>
      </c>
      <c r="C114" s="36" t="s">
        <v>195</v>
      </c>
      <c r="D114" s="36" t="s">
        <v>198</v>
      </c>
      <c r="E114" s="36" t="s">
        <v>227</v>
      </c>
      <c r="F114" s="40">
        <f>F115+F116+F117</f>
        <v>2089500</v>
      </c>
      <c r="G114" s="40">
        <f>G115+G116+G117</f>
        <v>2089500</v>
      </c>
      <c r="H114" s="40">
        <f>H115+H116+H117</f>
        <v>2089500</v>
      </c>
    </row>
    <row r="115" spans="1:8" ht="12.75">
      <c r="A115" s="30" t="s">
        <v>285</v>
      </c>
      <c r="B115" s="36" t="s">
        <v>115</v>
      </c>
      <c r="C115" s="36" t="s">
        <v>195</v>
      </c>
      <c r="D115" s="36" t="s">
        <v>198</v>
      </c>
      <c r="E115" s="36" t="s">
        <v>289</v>
      </c>
      <c r="F115" s="105">
        <f>1598000-86000</f>
        <v>1512000</v>
      </c>
      <c r="G115" s="105">
        <v>1512000</v>
      </c>
      <c r="H115" s="105">
        <v>1512000</v>
      </c>
    </row>
    <row r="116" spans="1:8" ht="26.25">
      <c r="A116" s="30" t="s">
        <v>287</v>
      </c>
      <c r="B116" s="36" t="s">
        <v>115</v>
      </c>
      <c r="C116" s="36" t="s">
        <v>195</v>
      </c>
      <c r="D116" s="36" t="s">
        <v>198</v>
      </c>
      <c r="E116" s="36" t="s">
        <v>290</v>
      </c>
      <c r="F116" s="105">
        <f>40000+40000+24000+18000+1000+6000+500</f>
        <v>129500</v>
      </c>
      <c r="G116" s="105">
        <v>129500</v>
      </c>
      <c r="H116" s="105">
        <v>129500</v>
      </c>
    </row>
    <row r="117" spans="1:8" ht="39">
      <c r="A117" s="30" t="s">
        <v>288</v>
      </c>
      <c r="B117" s="36" t="s">
        <v>115</v>
      </c>
      <c r="C117" s="36" t="s">
        <v>195</v>
      </c>
      <c r="D117" s="36" t="s">
        <v>198</v>
      </c>
      <c r="E117" s="36" t="s">
        <v>291</v>
      </c>
      <c r="F117" s="105">
        <v>448000</v>
      </c>
      <c r="G117" s="105">
        <v>448000</v>
      </c>
      <c r="H117" s="105">
        <v>448000</v>
      </c>
    </row>
    <row r="118" spans="1:8" ht="26.25">
      <c r="A118" s="30" t="s">
        <v>293</v>
      </c>
      <c r="B118" s="36" t="s">
        <v>115</v>
      </c>
      <c r="C118" s="36" t="s">
        <v>195</v>
      </c>
      <c r="D118" s="36" t="s">
        <v>198</v>
      </c>
      <c r="E118" s="36" t="s">
        <v>219</v>
      </c>
      <c r="F118" s="38">
        <f>F119+F120+F121</f>
        <v>623270</v>
      </c>
      <c r="G118" s="38">
        <f>G119+G120+G121</f>
        <v>418200</v>
      </c>
      <c r="H118" s="38">
        <f>H119+H120+H121</f>
        <v>417400</v>
      </c>
    </row>
    <row r="119" spans="1:8" ht="26.25">
      <c r="A119" s="30" t="s">
        <v>295</v>
      </c>
      <c r="B119" s="36" t="s">
        <v>115</v>
      </c>
      <c r="C119" s="36" t="s">
        <v>195</v>
      </c>
      <c r="D119" s="36" t="s">
        <v>198</v>
      </c>
      <c r="E119" s="36" t="s">
        <v>296</v>
      </c>
      <c r="F119" s="105">
        <v>125000</v>
      </c>
      <c r="G119" s="105">
        <f>151000-21000+34000-50000-54000</f>
        <v>60000</v>
      </c>
      <c r="H119" s="105">
        <f>151000-9000+34000-50000</f>
        <v>126000</v>
      </c>
    </row>
    <row r="120" spans="1:8" ht="12.75">
      <c r="A120" s="30" t="s">
        <v>294</v>
      </c>
      <c r="B120" s="36" t="s">
        <v>115</v>
      </c>
      <c r="C120" s="36" t="s">
        <v>195</v>
      </c>
      <c r="D120" s="36" t="s">
        <v>198</v>
      </c>
      <c r="E120" s="36" t="s">
        <v>292</v>
      </c>
      <c r="F120" s="105">
        <f>143500-8000-11830</f>
        <v>123670</v>
      </c>
      <c r="G120" s="105">
        <f>29397+50000+3</f>
        <v>79400</v>
      </c>
      <c r="H120" s="105">
        <f>35597+3</f>
        <v>35600</v>
      </c>
    </row>
    <row r="121" spans="1:8" ht="12.75">
      <c r="A121" s="30" t="s">
        <v>416</v>
      </c>
      <c r="B121" s="36" t="s">
        <v>115</v>
      </c>
      <c r="C121" s="36" t="s">
        <v>195</v>
      </c>
      <c r="D121" s="36" t="s">
        <v>198</v>
      </c>
      <c r="E121" s="36" t="s">
        <v>417</v>
      </c>
      <c r="F121" s="105">
        <f>394600-20000</f>
        <v>374600</v>
      </c>
      <c r="G121" s="105">
        <f>128800+150000</f>
        <v>278800</v>
      </c>
      <c r="H121" s="105">
        <f>135800+120000</f>
        <v>255800</v>
      </c>
    </row>
    <row r="122" spans="1:8" ht="12.75">
      <c r="A122" s="30" t="s">
        <v>116</v>
      </c>
      <c r="B122" s="36" t="s">
        <v>115</v>
      </c>
      <c r="C122" s="36" t="s">
        <v>195</v>
      </c>
      <c r="D122" s="36" t="s">
        <v>198</v>
      </c>
      <c r="E122" s="36" t="s">
        <v>228</v>
      </c>
      <c r="F122" s="40">
        <f>F123+F124</f>
        <v>8650</v>
      </c>
      <c r="G122" s="40">
        <f>G123+G124</f>
        <v>8650</v>
      </c>
      <c r="H122" s="40">
        <f>H123+H124</f>
        <v>8650</v>
      </c>
    </row>
    <row r="123" spans="1:8" ht="12.75">
      <c r="A123" s="30" t="s">
        <v>300</v>
      </c>
      <c r="B123" s="36" t="s">
        <v>115</v>
      </c>
      <c r="C123" s="36" t="s">
        <v>195</v>
      </c>
      <c r="D123" s="36" t="s">
        <v>198</v>
      </c>
      <c r="E123" s="36" t="s">
        <v>299</v>
      </c>
      <c r="F123" s="105">
        <v>2650</v>
      </c>
      <c r="G123" s="105">
        <v>2650</v>
      </c>
      <c r="H123" s="105">
        <v>2650</v>
      </c>
    </row>
    <row r="124" spans="1:8" ht="12.75">
      <c r="A124" s="30" t="s">
        <v>302</v>
      </c>
      <c r="B124" s="36" t="s">
        <v>115</v>
      </c>
      <c r="C124" s="36" t="s">
        <v>195</v>
      </c>
      <c r="D124" s="36" t="s">
        <v>198</v>
      </c>
      <c r="E124" s="36" t="s">
        <v>301</v>
      </c>
      <c r="F124" s="105">
        <v>6000</v>
      </c>
      <c r="G124" s="105">
        <f>5997+3</f>
        <v>6000</v>
      </c>
      <c r="H124" s="105">
        <v>6000</v>
      </c>
    </row>
    <row r="125" spans="1:8" ht="26.25">
      <c r="A125" s="30" t="s">
        <v>117</v>
      </c>
      <c r="B125" s="36" t="s">
        <v>118</v>
      </c>
      <c r="C125" s="36" t="s">
        <v>195</v>
      </c>
      <c r="D125" s="36" t="s">
        <v>198</v>
      </c>
      <c r="E125" s="36"/>
      <c r="F125" s="40">
        <f>F126</f>
        <v>187250</v>
      </c>
      <c r="G125" s="40">
        <f>G126</f>
        <v>187250</v>
      </c>
      <c r="H125" s="40">
        <f>H126</f>
        <v>187250</v>
      </c>
    </row>
    <row r="126" spans="1:8" ht="15.75" customHeight="1">
      <c r="A126" s="30" t="s">
        <v>286</v>
      </c>
      <c r="B126" s="36" t="s">
        <v>118</v>
      </c>
      <c r="C126" s="36" t="s">
        <v>195</v>
      </c>
      <c r="D126" s="36" t="s">
        <v>198</v>
      </c>
      <c r="E126" s="36" t="s">
        <v>227</v>
      </c>
      <c r="F126" s="38">
        <f>F127+F128+F129</f>
        <v>187250</v>
      </c>
      <c r="G126" s="38">
        <f>G127+G128+G129</f>
        <v>187250</v>
      </c>
      <c r="H126" s="38">
        <f>H127+H128+H129</f>
        <v>187250</v>
      </c>
    </row>
    <row r="127" spans="1:8" ht="15.75" customHeight="1">
      <c r="A127" s="30" t="s">
        <v>285</v>
      </c>
      <c r="B127" s="36" t="s">
        <v>118</v>
      </c>
      <c r="C127" s="36" t="s">
        <v>195</v>
      </c>
      <c r="D127" s="36" t="s">
        <v>198</v>
      </c>
      <c r="E127" s="36" t="s">
        <v>289</v>
      </c>
      <c r="F127" s="43">
        <v>131900</v>
      </c>
      <c r="G127" s="43">
        <v>131900</v>
      </c>
      <c r="H127" s="43">
        <v>131900</v>
      </c>
    </row>
    <row r="128" spans="1:8" ht="27" customHeight="1">
      <c r="A128" s="30" t="s">
        <v>287</v>
      </c>
      <c r="B128" s="36" t="s">
        <v>118</v>
      </c>
      <c r="C128" s="36" t="s">
        <v>195</v>
      </c>
      <c r="D128" s="36" t="s">
        <v>198</v>
      </c>
      <c r="E128" s="36" t="s">
        <v>290</v>
      </c>
      <c r="F128" s="43">
        <v>16000</v>
      </c>
      <c r="G128" s="43">
        <v>16000</v>
      </c>
      <c r="H128" s="43">
        <v>16000</v>
      </c>
    </row>
    <row r="129" spans="1:8" ht="38.25" customHeight="1">
      <c r="A129" s="30" t="s">
        <v>288</v>
      </c>
      <c r="B129" s="36" t="s">
        <v>118</v>
      </c>
      <c r="C129" s="36" t="s">
        <v>195</v>
      </c>
      <c r="D129" s="36" t="s">
        <v>198</v>
      </c>
      <c r="E129" s="36" t="s">
        <v>291</v>
      </c>
      <c r="F129" s="43">
        <v>39350</v>
      </c>
      <c r="G129" s="43">
        <v>39350</v>
      </c>
      <c r="H129" s="43">
        <v>39350</v>
      </c>
    </row>
    <row r="130" spans="1:8" ht="26.25">
      <c r="A130" s="30" t="s">
        <v>139</v>
      </c>
      <c r="B130" s="36" t="s">
        <v>140</v>
      </c>
      <c r="C130" s="36" t="s">
        <v>196</v>
      </c>
      <c r="D130" s="36" t="s">
        <v>197</v>
      </c>
      <c r="E130" s="36"/>
      <c r="F130" s="40">
        <f>F131+F134</f>
        <v>95100</v>
      </c>
      <c r="G130" s="40">
        <f>G131+G134</f>
        <v>98200</v>
      </c>
      <c r="H130" s="40">
        <f>H131+H134</f>
        <v>101500</v>
      </c>
    </row>
    <row r="131" spans="1:8" ht="12.75">
      <c r="A131" s="30" t="s">
        <v>286</v>
      </c>
      <c r="B131" s="36" t="s">
        <v>140</v>
      </c>
      <c r="C131" s="36" t="s">
        <v>196</v>
      </c>
      <c r="D131" s="36" t="s">
        <v>197</v>
      </c>
      <c r="E131" s="36" t="s">
        <v>227</v>
      </c>
      <c r="F131" s="38">
        <f>F132+F133</f>
        <v>88590</v>
      </c>
      <c r="G131" s="38">
        <f>G132+G133</f>
        <v>88590</v>
      </c>
      <c r="H131" s="38">
        <f>H132+H133</f>
        <v>88590</v>
      </c>
    </row>
    <row r="132" spans="1:8" ht="12.75">
      <c r="A132" s="30" t="s">
        <v>285</v>
      </c>
      <c r="B132" s="36" t="s">
        <v>140</v>
      </c>
      <c r="C132" s="36" t="s">
        <v>196</v>
      </c>
      <c r="D132" s="36" t="s">
        <v>197</v>
      </c>
      <c r="E132" s="36" t="s">
        <v>289</v>
      </c>
      <c r="F132" s="105">
        <v>68040</v>
      </c>
      <c r="G132" s="105">
        <v>68040</v>
      </c>
      <c r="H132" s="105">
        <v>68040</v>
      </c>
    </row>
    <row r="133" spans="1:8" ht="39">
      <c r="A133" s="30" t="s">
        <v>288</v>
      </c>
      <c r="B133" s="36" t="s">
        <v>140</v>
      </c>
      <c r="C133" s="36" t="s">
        <v>196</v>
      </c>
      <c r="D133" s="36" t="s">
        <v>197</v>
      </c>
      <c r="E133" s="36" t="s">
        <v>291</v>
      </c>
      <c r="F133" s="105">
        <v>20550</v>
      </c>
      <c r="G133" s="105">
        <v>20550</v>
      </c>
      <c r="H133" s="105">
        <v>20550</v>
      </c>
    </row>
    <row r="134" spans="1:8" ht="26.25">
      <c r="A134" s="30" t="s">
        <v>293</v>
      </c>
      <c r="B134" s="36" t="s">
        <v>140</v>
      </c>
      <c r="C134" s="36" t="s">
        <v>196</v>
      </c>
      <c r="D134" s="36" t="s">
        <v>197</v>
      </c>
      <c r="E134" s="36" t="s">
        <v>219</v>
      </c>
      <c r="F134" s="43">
        <f>F135+F136+F137</f>
        <v>6510</v>
      </c>
      <c r="G134" s="43">
        <f>G135+G136+G137</f>
        <v>9610</v>
      </c>
      <c r="H134" s="43">
        <f>H135+H136+H137</f>
        <v>12910</v>
      </c>
    </row>
    <row r="135" spans="1:8" ht="26.25">
      <c r="A135" s="30" t="s">
        <v>295</v>
      </c>
      <c r="B135" s="36" t="s">
        <v>140</v>
      </c>
      <c r="C135" s="36" t="s">
        <v>196</v>
      </c>
      <c r="D135" s="36" t="s">
        <v>197</v>
      </c>
      <c r="E135" s="36" t="s">
        <v>296</v>
      </c>
      <c r="F135" s="105">
        <v>720</v>
      </c>
      <c r="G135" s="105">
        <v>1200</v>
      </c>
      <c r="H135" s="105">
        <v>1200</v>
      </c>
    </row>
    <row r="136" spans="1:8" ht="12.75">
      <c r="A136" s="30" t="s">
        <v>294</v>
      </c>
      <c r="B136" s="36" t="s">
        <v>140</v>
      </c>
      <c r="C136" s="36" t="s">
        <v>196</v>
      </c>
      <c r="D136" s="36" t="s">
        <v>197</v>
      </c>
      <c r="E136" s="36" t="s">
        <v>292</v>
      </c>
      <c r="F136" s="105">
        <v>390</v>
      </c>
      <c r="G136" s="105">
        <v>1210</v>
      </c>
      <c r="H136" s="105">
        <v>4510</v>
      </c>
    </row>
    <row r="137" spans="1:8" ht="12.75">
      <c r="A137" s="30" t="s">
        <v>416</v>
      </c>
      <c r="B137" s="36" t="s">
        <v>140</v>
      </c>
      <c r="C137" s="36" t="s">
        <v>196</v>
      </c>
      <c r="D137" s="36" t="s">
        <v>197</v>
      </c>
      <c r="E137" s="36" t="s">
        <v>417</v>
      </c>
      <c r="F137" s="105">
        <v>5400</v>
      </c>
      <c r="G137" s="105">
        <v>7200</v>
      </c>
      <c r="H137" s="105">
        <v>7200</v>
      </c>
    </row>
    <row r="138" spans="1:8" ht="26.25">
      <c r="A138" s="33" t="s">
        <v>120</v>
      </c>
      <c r="B138" s="35" t="s">
        <v>121</v>
      </c>
      <c r="C138" s="36"/>
      <c r="D138" s="35"/>
      <c r="E138" s="35"/>
      <c r="F138" s="44">
        <f>F139+F143+F153+F157+F162+F167+F172+F177+F186+F191+F196+F207+F202+F148</f>
        <v>432710</v>
      </c>
      <c r="G138" s="44">
        <f>G139+G143+G153+G157+G162+G167+G172+G177+G186+G191+G196+G207+G202+G148</f>
        <v>551850</v>
      </c>
      <c r="H138" s="44">
        <f>H139+H143+H153+H157+H162+H167+H172+H177+H186+H191+H196+H207+H202+H148</f>
        <v>773550</v>
      </c>
    </row>
    <row r="139" spans="1:8" ht="12.75">
      <c r="A139" s="29" t="s">
        <v>184</v>
      </c>
      <c r="B139" s="36" t="s">
        <v>405</v>
      </c>
      <c r="C139" s="36"/>
      <c r="D139" s="36"/>
      <c r="E139" s="36"/>
      <c r="F139" s="40">
        <f aca="true" t="shared" si="18" ref="F139:H141">F140</f>
        <v>147000</v>
      </c>
      <c r="G139" s="40">
        <f t="shared" si="18"/>
        <v>147000</v>
      </c>
      <c r="H139" s="40">
        <f t="shared" si="18"/>
        <v>147000</v>
      </c>
    </row>
    <row r="140" spans="1:8" ht="12.75">
      <c r="A140" s="30" t="s">
        <v>182</v>
      </c>
      <c r="B140" s="36" t="s">
        <v>405</v>
      </c>
      <c r="C140" s="36" t="s">
        <v>224</v>
      </c>
      <c r="D140" s="36" t="s">
        <v>202</v>
      </c>
      <c r="E140" s="36"/>
      <c r="F140" s="40">
        <f t="shared" si="18"/>
        <v>147000</v>
      </c>
      <c r="G140" s="40">
        <f t="shared" si="18"/>
        <v>147000</v>
      </c>
      <c r="H140" s="40">
        <f t="shared" si="18"/>
        <v>147000</v>
      </c>
    </row>
    <row r="141" spans="1:8" ht="12.75">
      <c r="A141" s="30" t="s">
        <v>183</v>
      </c>
      <c r="B141" s="36" t="s">
        <v>405</v>
      </c>
      <c r="C141" s="36" t="s">
        <v>224</v>
      </c>
      <c r="D141" s="36" t="s">
        <v>195</v>
      </c>
      <c r="E141" s="36"/>
      <c r="F141" s="40">
        <f t="shared" si="18"/>
        <v>147000</v>
      </c>
      <c r="G141" s="40">
        <f t="shared" si="18"/>
        <v>147000</v>
      </c>
      <c r="H141" s="40">
        <f t="shared" si="18"/>
        <v>147000</v>
      </c>
    </row>
    <row r="142" spans="1:8" ht="12.75">
      <c r="A142" s="29" t="s">
        <v>186</v>
      </c>
      <c r="B142" s="36" t="s">
        <v>405</v>
      </c>
      <c r="C142" s="36" t="s">
        <v>224</v>
      </c>
      <c r="D142" s="36" t="s">
        <v>195</v>
      </c>
      <c r="E142" s="36" t="s">
        <v>233</v>
      </c>
      <c r="F142" s="40">
        <v>147000</v>
      </c>
      <c r="G142" s="40">
        <v>147000</v>
      </c>
      <c r="H142" s="40">
        <v>147000</v>
      </c>
    </row>
    <row r="143" spans="1:8" ht="58.5" customHeight="1">
      <c r="A143" s="30" t="s">
        <v>124</v>
      </c>
      <c r="B143" s="36" t="s">
        <v>125</v>
      </c>
      <c r="C143" s="36"/>
      <c r="D143" s="36"/>
      <c r="E143" s="36"/>
      <c r="F143" s="40">
        <f aca="true" t="shared" si="19" ref="F143:H146">F144</f>
        <v>26010</v>
      </c>
      <c r="G143" s="40">
        <f t="shared" si="19"/>
        <v>26010</v>
      </c>
      <c r="H143" s="40">
        <f t="shared" si="19"/>
        <v>26010</v>
      </c>
    </row>
    <row r="144" spans="1:8" ht="15" customHeight="1">
      <c r="A144" s="30" t="s">
        <v>107</v>
      </c>
      <c r="B144" s="36" t="s">
        <v>125</v>
      </c>
      <c r="C144" s="36" t="s">
        <v>195</v>
      </c>
      <c r="D144" s="36" t="s">
        <v>202</v>
      </c>
      <c r="E144" s="36"/>
      <c r="F144" s="40">
        <f t="shared" si="19"/>
        <v>26010</v>
      </c>
      <c r="G144" s="40">
        <f t="shared" si="19"/>
        <v>26010</v>
      </c>
      <c r="H144" s="40">
        <f t="shared" si="19"/>
        <v>26010</v>
      </c>
    </row>
    <row r="145" spans="1:8" ht="15" customHeight="1">
      <c r="A145" s="29" t="s">
        <v>119</v>
      </c>
      <c r="B145" s="36" t="s">
        <v>125</v>
      </c>
      <c r="C145" s="36" t="s">
        <v>195</v>
      </c>
      <c r="D145" s="36" t="s">
        <v>203</v>
      </c>
      <c r="E145" s="36"/>
      <c r="F145" s="40">
        <f t="shared" si="19"/>
        <v>26010</v>
      </c>
      <c r="G145" s="40">
        <f t="shared" si="19"/>
        <v>26010</v>
      </c>
      <c r="H145" s="40">
        <f t="shared" si="19"/>
        <v>26010</v>
      </c>
    </row>
    <row r="146" spans="1:8" ht="12.75">
      <c r="A146" s="30" t="s">
        <v>126</v>
      </c>
      <c r="B146" s="36" t="s">
        <v>125</v>
      </c>
      <c r="C146" s="36" t="s">
        <v>195</v>
      </c>
      <c r="D146" s="36" t="s">
        <v>203</v>
      </c>
      <c r="E146" s="36" t="s">
        <v>229</v>
      </c>
      <c r="F146" s="40">
        <f>F147</f>
        <v>26010</v>
      </c>
      <c r="G146" s="40">
        <f t="shared" si="19"/>
        <v>26010</v>
      </c>
      <c r="H146" s="40">
        <f t="shared" si="19"/>
        <v>26010</v>
      </c>
    </row>
    <row r="147" spans="1:8" ht="12.75">
      <c r="A147" s="30" t="s">
        <v>297</v>
      </c>
      <c r="B147" s="36" t="s">
        <v>125</v>
      </c>
      <c r="C147" s="36" t="s">
        <v>195</v>
      </c>
      <c r="D147" s="36" t="s">
        <v>203</v>
      </c>
      <c r="E147" s="36" t="s">
        <v>298</v>
      </c>
      <c r="F147" s="40">
        <v>26010</v>
      </c>
      <c r="G147" s="40">
        <v>26010</v>
      </c>
      <c r="H147" s="40">
        <v>26010</v>
      </c>
    </row>
    <row r="148" spans="1:8" ht="26.25">
      <c r="A148" s="30" t="s">
        <v>452</v>
      </c>
      <c r="B148" s="36" t="s">
        <v>423</v>
      </c>
      <c r="C148" s="36"/>
      <c r="D148" s="36"/>
      <c r="E148" s="36"/>
      <c r="F148" s="40">
        <f>F149</f>
        <v>48700</v>
      </c>
      <c r="G148" s="40"/>
      <c r="H148" s="40"/>
    </row>
    <row r="149" spans="1:8" ht="12.75">
      <c r="A149" s="30" t="s">
        <v>107</v>
      </c>
      <c r="B149" s="36" t="s">
        <v>423</v>
      </c>
      <c r="C149" s="36" t="s">
        <v>195</v>
      </c>
      <c r="D149" s="36"/>
      <c r="E149" s="36"/>
      <c r="F149" s="40">
        <f>F150</f>
        <v>48700</v>
      </c>
      <c r="G149" s="40"/>
      <c r="H149" s="40"/>
    </row>
    <row r="150" spans="1:8" ht="12.75">
      <c r="A150" s="30" t="s">
        <v>451</v>
      </c>
      <c r="B150" s="36" t="s">
        <v>423</v>
      </c>
      <c r="C150" s="36" t="s">
        <v>195</v>
      </c>
      <c r="D150" s="36" t="s">
        <v>200</v>
      </c>
      <c r="E150" s="36"/>
      <c r="F150" s="40">
        <f>F151</f>
        <v>48700</v>
      </c>
      <c r="G150" s="40"/>
      <c r="H150" s="40"/>
    </row>
    <row r="151" spans="1:8" ht="12.75">
      <c r="A151" s="30" t="s">
        <v>453</v>
      </c>
      <c r="B151" s="36" t="s">
        <v>423</v>
      </c>
      <c r="C151" s="36" t="s">
        <v>195</v>
      </c>
      <c r="D151" s="36" t="s">
        <v>200</v>
      </c>
      <c r="E151" s="36" t="s">
        <v>219</v>
      </c>
      <c r="F151" s="40">
        <f>F152</f>
        <v>48700</v>
      </c>
      <c r="G151" s="40"/>
      <c r="H151" s="40"/>
    </row>
    <row r="152" spans="1:8" ht="12.75">
      <c r="A152" s="30" t="s">
        <v>294</v>
      </c>
      <c r="B152" s="36" t="s">
        <v>423</v>
      </c>
      <c r="C152" s="36" t="s">
        <v>195</v>
      </c>
      <c r="D152" s="36" t="s">
        <v>200</v>
      </c>
      <c r="E152" s="36" t="s">
        <v>292</v>
      </c>
      <c r="F152" s="40">
        <v>48700</v>
      </c>
      <c r="G152" s="40"/>
      <c r="H152" s="40"/>
    </row>
    <row r="153" spans="1:8" ht="26.25">
      <c r="A153" s="30" t="s">
        <v>128</v>
      </c>
      <c r="B153" s="36" t="s">
        <v>129</v>
      </c>
      <c r="C153" s="36"/>
      <c r="D153" s="36"/>
      <c r="E153" s="36"/>
      <c r="F153" s="40">
        <f aca="true" t="shared" si="20" ref="F153:H155">F154</f>
        <v>1300</v>
      </c>
      <c r="G153" s="40">
        <f t="shared" si="20"/>
        <v>5000</v>
      </c>
      <c r="H153" s="40">
        <f t="shared" si="20"/>
        <v>5000</v>
      </c>
    </row>
    <row r="154" spans="1:8" ht="12.75">
      <c r="A154" s="30" t="s">
        <v>107</v>
      </c>
      <c r="B154" s="42" t="s">
        <v>131</v>
      </c>
      <c r="C154" s="36" t="s">
        <v>195</v>
      </c>
      <c r="D154" s="36" t="s">
        <v>202</v>
      </c>
      <c r="E154" s="36"/>
      <c r="F154" s="40">
        <f>F155</f>
        <v>1300</v>
      </c>
      <c r="G154" s="40">
        <f>G155</f>
        <v>5000</v>
      </c>
      <c r="H154" s="40">
        <f>H155</f>
        <v>5000</v>
      </c>
    </row>
    <row r="155" spans="1:8" ht="12.75">
      <c r="A155" s="30" t="s">
        <v>127</v>
      </c>
      <c r="B155" s="42" t="s">
        <v>131</v>
      </c>
      <c r="C155" s="36" t="s">
        <v>195</v>
      </c>
      <c r="D155" s="36" t="s">
        <v>231</v>
      </c>
      <c r="E155" s="36"/>
      <c r="F155" s="40">
        <f t="shared" si="20"/>
        <v>1300</v>
      </c>
      <c r="G155" s="40">
        <f t="shared" si="20"/>
        <v>5000</v>
      </c>
      <c r="H155" s="40">
        <f t="shared" si="20"/>
        <v>5000</v>
      </c>
    </row>
    <row r="156" spans="1:8" ht="12.75">
      <c r="A156" s="41" t="s">
        <v>130</v>
      </c>
      <c r="B156" s="42" t="s">
        <v>131</v>
      </c>
      <c r="C156" s="42" t="s">
        <v>195</v>
      </c>
      <c r="D156" s="36" t="s">
        <v>231</v>
      </c>
      <c r="E156" s="36" t="s">
        <v>230</v>
      </c>
      <c r="F156" s="40">
        <v>1300</v>
      </c>
      <c r="G156" s="40">
        <v>5000</v>
      </c>
      <c r="H156" s="40">
        <v>5000</v>
      </c>
    </row>
    <row r="157" spans="1:8" ht="53.25" customHeight="1">
      <c r="A157" s="29" t="s">
        <v>135</v>
      </c>
      <c r="B157" s="42" t="s">
        <v>136</v>
      </c>
      <c r="C157" s="36"/>
      <c r="D157" s="36"/>
      <c r="E157" s="36"/>
      <c r="F157" s="40">
        <f aca="true" t="shared" si="21" ref="F157:H160">F158</f>
        <v>500</v>
      </c>
      <c r="G157" s="40">
        <f t="shared" si="21"/>
        <v>500</v>
      </c>
      <c r="H157" s="40">
        <f t="shared" si="21"/>
        <v>500</v>
      </c>
    </row>
    <row r="158" spans="1:8" ht="12.75">
      <c r="A158" s="30" t="s">
        <v>107</v>
      </c>
      <c r="B158" s="42" t="s">
        <v>136</v>
      </c>
      <c r="C158" s="36" t="s">
        <v>195</v>
      </c>
      <c r="D158" s="36" t="s">
        <v>202</v>
      </c>
      <c r="E158" s="36"/>
      <c r="F158" s="40">
        <f t="shared" si="21"/>
        <v>500</v>
      </c>
      <c r="G158" s="40">
        <f t="shared" si="21"/>
        <v>500</v>
      </c>
      <c r="H158" s="40">
        <f t="shared" si="21"/>
        <v>500</v>
      </c>
    </row>
    <row r="159" spans="1:8" ht="12.75">
      <c r="A159" s="30" t="s">
        <v>132</v>
      </c>
      <c r="B159" s="42" t="s">
        <v>136</v>
      </c>
      <c r="C159" s="36" t="s">
        <v>195</v>
      </c>
      <c r="D159" s="36" t="s">
        <v>217</v>
      </c>
      <c r="E159" s="36"/>
      <c r="F159" s="40">
        <f t="shared" si="21"/>
        <v>500</v>
      </c>
      <c r="G159" s="40">
        <f t="shared" si="21"/>
        <v>500</v>
      </c>
      <c r="H159" s="40">
        <f t="shared" si="21"/>
        <v>500</v>
      </c>
    </row>
    <row r="160" spans="1:8" ht="27" customHeight="1">
      <c r="A160" s="30" t="s">
        <v>293</v>
      </c>
      <c r="B160" s="42" t="s">
        <v>136</v>
      </c>
      <c r="C160" s="36" t="s">
        <v>195</v>
      </c>
      <c r="D160" s="36" t="s">
        <v>217</v>
      </c>
      <c r="E160" s="36" t="s">
        <v>219</v>
      </c>
      <c r="F160" s="40">
        <f>F161</f>
        <v>500</v>
      </c>
      <c r="G160" s="40">
        <f t="shared" si="21"/>
        <v>500</v>
      </c>
      <c r="H160" s="40">
        <f t="shared" si="21"/>
        <v>500</v>
      </c>
    </row>
    <row r="161" spans="1:8" ht="16.5" customHeight="1">
      <c r="A161" s="30" t="s">
        <v>294</v>
      </c>
      <c r="B161" s="42" t="s">
        <v>136</v>
      </c>
      <c r="C161" s="36" t="s">
        <v>195</v>
      </c>
      <c r="D161" s="36" t="s">
        <v>217</v>
      </c>
      <c r="E161" s="36" t="s">
        <v>292</v>
      </c>
      <c r="F161" s="40">
        <v>500</v>
      </c>
      <c r="G161" s="40">
        <v>500</v>
      </c>
      <c r="H161" s="40">
        <v>500</v>
      </c>
    </row>
    <row r="162" spans="1:8" ht="26.25">
      <c r="A162" s="41" t="s">
        <v>369</v>
      </c>
      <c r="B162" s="34" t="s">
        <v>260</v>
      </c>
      <c r="C162" s="36"/>
      <c r="D162" s="36"/>
      <c r="E162" s="36"/>
      <c r="F162" s="40">
        <f aca="true" t="shared" si="22" ref="F162:H165">F163</f>
        <v>45000</v>
      </c>
      <c r="G162" s="40">
        <f t="shared" si="22"/>
        <v>40000</v>
      </c>
      <c r="H162" s="40">
        <f t="shared" si="22"/>
        <v>40000</v>
      </c>
    </row>
    <row r="163" spans="1:8" ht="12.75">
      <c r="A163" s="30" t="s">
        <v>107</v>
      </c>
      <c r="B163" s="34" t="s">
        <v>260</v>
      </c>
      <c r="C163" s="36" t="s">
        <v>195</v>
      </c>
      <c r="D163" s="36" t="s">
        <v>202</v>
      </c>
      <c r="E163" s="36"/>
      <c r="F163" s="40">
        <f t="shared" si="22"/>
        <v>45000</v>
      </c>
      <c r="G163" s="40">
        <f t="shared" si="22"/>
        <v>40000</v>
      </c>
      <c r="H163" s="40">
        <f t="shared" si="22"/>
        <v>40000</v>
      </c>
    </row>
    <row r="164" spans="1:8" ht="12.75">
      <c r="A164" s="41" t="s">
        <v>132</v>
      </c>
      <c r="B164" s="34" t="s">
        <v>260</v>
      </c>
      <c r="C164" s="36" t="s">
        <v>195</v>
      </c>
      <c r="D164" s="36" t="s">
        <v>217</v>
      </c>
      <c r="E164" s="36"/>
      <c r="F164" s="40">
        <f t="shared" si="22"/>
        <v>45000</v>
      </c>
      <c r="G164" s="40">
        <f t="shared" si="22"/>
        <v>40000</v>
      </c>
      <c r="H164" s="40">
        <f t="shared" si="22"/>
        <v>40000</v>
      </c>
    </row>
    <row r="165" spans="1:8" ht="26.25">
      <c r="A165" s="30" t="s">
        <v>293</v>
      </c>
      <c r="B165" s="34" t="s">
        <v>260</v>
      </c>
      <c r="C165" s="36" t="s">
        <v>195</v>
      </c>
      <c r="D165" s="36" t="s">
        <v>217</v>
      </c>
      <c r="E165" s="36" t="s">
        <v>219</v>
      </c>
      <c r="F165" s="40">
        <f t="shared" si="22"/>
        <v>45000</v>
      </c>
      <c r="G165" s="40">
        <f t="shared" si="22"/>
        <v>40000</v>
      </c>
      <c r="H165" s="40">
        <f t="shared" si="22"/>
        <v>40000</v>
      </c>
    </row>
    <row r="166" spans="1:8" ht="12.75">
      <c r="A166" s="30" t="s">
        <v>294</v>
      </c>
      <c r="B166" s="34" t="s">
        <v>260</v>
      </c>
      <c r="C166" s="36" t="s">
        <v>195</v>
      </c>
      <c r="D166" s="36" t="s">
        <v>217</v>
      </c>
      <c r="E166" s="36" t="s">
        <v>292</v>
      </c>
      <c r="F166" s="69">
        <v>45000</v>
      </c>
      <c r="G166" s="69">
        <f>31000+9000</f>
        <v>40000</v>
      </c>
      <c r="H166" s="69">
        <f>31000+9000</f>
        <v>40000</v>
      </c>
    </row>
    <row r="167" spans="1:8" ht="26.25">
      <c r="A167" s="30" t="s">
        <v>359</v>
      </c>
      <c r="B167" s="55" t="s">
        <v>177</v>
      </c>
      <c r="C167" s="36"/>
      <c r="D167" s="36"/>
      <c r="E167" s="36"/>
      <c r="F167" s="40">
        <f aca="true" t="shared" si="23" ref="F167:H170">F168</f>
        <v>54000</v>
      </c>
      <c r="G167" s="40">
        <f t="shared" si="23"/>
        <v>54000</v>
      </c>
      <c r="H167" s="40">
        <f t="shared" si="23"/>
        <v>54000</v>
      </c>
    </row>
    <row r="168" spans="1:8" ht="12.75">
      <c r="A168" s="30" t="s">
        <v>107</v>
      </c>
      <c r="B168" s="55" t="s">
        <v>177</v>
      </c>
      <c r="C168" s="36" t="s">
        <v>195</v>
      </c>
      <c r="D168" s="36" t="s">
        <v>202</v>
      </c>
      <c r="E168" s="36"/>
      <c r="F168" s="40">
        <f t="shared" si="23"/>
        <v>54000</v>
      </c>
      <c r="G168" s="40">
        <f t="shared" si="23"/>
        <v>54000</v>
      </c>
      <c r="H168" s="40">
        <f t="shared" si="23"/>
        <v>54000</v>
      </c>
    </row>
    <row r="169" spans="1:8" ht="12.75">
      <c r="A169" s="30" t="s">
        <v>132</v>
      </c>
      <c r="B169" s="55" t="s">
        <v>177</v>
      </c>
      <c r="C169" s="36" t="s">
        <v>195</v>
      </c>
      <c r="D169" s="36" t="s">
        <v>217</v>
      </c>
      <c r="E169" s="36"/>
      <c r="F169" s="40">
        <f t="shared" si="23"/>
        <v>54000</v>
      </c>
      <c r="G169" s="40">
        <f t="shared" si="23"/>
        <v>54000</v>
      </c>
      <c r="H169" s="40">
        <f t="shared" si="23"/>
        <v>54000</v>
      </c>
    </row>
    <row r="170" spans="1:8" ht="12.75">
      <c r="A170" s="41" t="s">
        <v>286</v>
      </c>
      <c r="B170" s="55" t="s">
        <v>177</v>
      </c>
      <c r="C170" s="36" t="s">
        <v>195</v>
      </c>
      <c r="D170" s="36" t="s">
        <v>217</v>
      </c>
      <c r="E170" s="36" t="s">
        <v>227</v>
      </c>
      <c r="F170" s="40">
        <f>F171</f>
        <v>54000</v>
      </c>
      <c r="G170" s="40">
        <f t="shared" si="23"/>
        <v>54000</v>
      </c>
      <c r="H170" s="40">
        <f t="shared" si="23"/>
        <v>54000</v>
      </c>
    </row>
    <row r="171" spans="1:8" ht="39">
      <c r="A171" s="41" t="s">
        <v>361</v>
      </c>
      <c r="B171" s="55" t="s">
        <v>177</v>
      </c>
      <c r="C171" s="36" t="s">
        <v>195</v>
      </c>
      <c r="D171" s="36" t="s">
        <v>217</v>
      </c>
      <c r="E171" s="36" t="s">
        <v>360</v>
      </c>
      <c r="F171" s="40">
        <v>54000</v>
      </c>
      <c r="G171" s="40">
        <v>54000</v>
      </c>
      <c r="H171" s="40">
        <v>54000</v>
      </c>
    </row>
    <row r="172" spans="1:8" ht="12.75">
      <c r="A172" s="72" t="s">
        <v>239</v>
      </c>
      <c r="B172" s="34" t="s">
        <v>181</v>
      </c>
      <c r="C172" s="36"/>
      <c r="D172" s="36"/>
      <c r="E172" s="36"/>
      <c r="F172" s="40">
        <f aca="true" t="shared" si="24" ref="F172:H175">F173</f>
        <v>40000</v>
      </c>
      <c r="G172" s="40">
        <f t="shared" si="24"/>
        <v>30000</v>
      </c>
      <c r="H172" s="40">
        <f t="shared" si="24"/>
        <v>20000</v>
      </c>
    </row>
    <row r="173" spans="1:8" ht="12.75">
      <c r="A173" s="41" t="s">
        <v>144</v>
      </c>
      <c r="B173" s="34" t="s">
        <v>181</v>
      </c>
      <c r="C173" s="36" t="s">
        <v>198</v>
      </c>
      <c r="D173" s="36"/>
      <c r="E173" s="36"/>
      <c r="F173" s="40">
        <f t="shared" si="24"/>
        <v>40000</v>
      </c>
      <c r="G173" s="40">
        <f t="shared" si="24"/>
        <v>30000</v>
      </c>
      <c r="H173" s="40">
        <f t="shared" si="24"/>
        <v>20000</v>
      </c>
    </row>
    <row r="174" spans="1:8" ht="12.75">
      <c r="A174" s="70" t="s">
        <v>211</v>
      </c>
      <c r="B174" s="34" t="s">
        <v>181</v>
      </c>
      <c r="C174" s="36" t="s">
        <v>198</v>
      </c>
      <c r="D174" s="36" t="s">
        <v>225</v>
      </c>
      <c r="E174" s="36"/>
      <c r="F174" s="40">
        <f t="shared" si="24"/>
        <v>40000</v>
      </c>
      <c r="G174" s="40">
        <f t="shared" si="24"/>
        <v>30000</v>
      </c>
      <c r="H174" s="40">
        <f t="shared" si="24"/>
        <v>20000</v>
      </c>
    </row>
    <row r="175" spans="1:8" ht="26.25">
      <c r="A175" s="30" t="s">
        <v>293</v>
      </c>
      <c r="B175" s="34" t="s">
        <v>181</v>
      </c>
      <c r="C175" s="36" t="s">
        <v>198</v>
      </c>
      <c r="D175" s="36" t="s">
        <v>225</v>
      </c>
      <c r="E175" s="36" t="s">
        <v>219</v>
      </c>
      <c r="F175" s="40">
        <f t="shared" si="24"/>
        <v>40000</v>
      </c>
      <c r="G175" s="40">
        <f t="shared" si="24"/>
        <v>30000</v>
      </c>
      <c r="H175" s="40">
        <f t="shared" si="24"/>
        <v>20000</v>
      </c>
    </row>
    <row r="176" spans="1:8" ht="12.75">
      <c r="A176" s="30" t="s">
        <v>294</v>
      </c>
      <c r="B176" s="34" t="s">
        <v>181</v>
      </c>
      <c r="C176" s="36" t="s">
        <v>198</v>
      </c>
      <c r="D176" s="36" t="s">
        <v>225</v>
      </c>
      <c r="E176" s="36" t="s">
        <v>292</v>
      </c>
      <c r="F176" s="71">
        <v>40000</v>
      </c>
      <c r="G176" s="71">
        <v>30000</v>
      </c>
      <c r="H176" s="71">
        <v>20000</v>
      </c>
    </row>
    <row r="177" spans="1:8" ht="26.25">
      <c r="A177" s="30" t="s">
        <v>176</v>
      </c>
      <c r="B177" s="34" t="s">
        <v>372</v>
      </c>
      <c r="C177" s="36"/>
      <c r="D177" s="36"/>
      <c r="E177" s="36"/>
      <c r="F177" s="40">
        <f aca="true" t="shared" si="25" ref="F177:H179">F178</f>
        <v>20000</v>
      </c>
      <c r="G177" s="40">
        <f t="shared" si="25"/>
        <v>23000</v>
      </c>
      <c r="H177" s="40">
        <f t="shared" si="25"/>
        <v>22000</v>
      </c>
    </row>
    <row r="178" spans="1:8" ht="12.75">
      <c r="A178" s="30" t="s">
        <v>174</v>
      </c>
      <c r="B178" s="34" t="s">
        <v>372</v>
      </c>
      <c r="C178" s="36" t="s">
        <v>200</v>
      </c>
      <c r="D178" s="36" t="s">
        <v>202</v>
      </c>
      <c r="E178" s="36"/>
      <c r="F178" s="40">
        <f>F179+F183</f>
        <v>20000</v>
      </c>
      <c r="G178" s="40">
        <f>G179+G183</f>
        <v>23000</v>
      </c>
      <c r="H178" s="40">
        <f>H179+H183</f>
        <v>22000</v>
      </c>
    </row>
    <row r="179" spans="1:8" ht="42.75" customHeight="1">
      <c r="A179" s="70" t="s">
        <v>205</v>
      </c>
      <c r="B179" s="34" t="s">
        <v>372</v>
      </c>
      <c r="C179" s="36"/>
      <c r="D179" s="36"/>
      <c r="E179" s="36"/>
      <c r="F179" s="40">
        <f>F180</f>
        <v>10000</v>
      </c>
      <c r="G179" s="40">
        <f t="shared" si="25"/>
        <v>13000</v>
      </c>
      <c r="H179" s="40">
        <f t="shared" si="25"/>
        <v>12000</v>
      </c>
    </row>
    <row r="180" spans="1:8" ht="17.25" customHeight="1">
      <c r="A180" s="70" t="s">
        <v>415</v>
      </c>
      <c r="B180" s="34" t="s">
        <v>372</v>
      </c>
      <c r="C180" s="36" t="s">
        <v>200</v>
      </c>
      <c r="D180" s="36" t="s">
        <v>199</v>
      </c>
      <c r="E180" s="36"/>
      <c r="F180" s="40">
        <f aca="true" t="shared" si="26" ref="F180:H181">F181</f>
        <v>10000</v>
      </c>
      <c r="G180" s="40">
        <f t="shared" si="26"/>
        <v>13000</v>
      </c>
      <c r="H180" s="40">
        <f t="shared" si="26"/>
        <v>12000</v>
      </c>
    </row>
    <row r="181" spans="1:8" ht="26.25">
      <c r="A181" s="30" t="s">
        <v>293</v>
      </c>
      <c r="B181" s="34" t="s">
        <v>372</v>
      </c>
      <c r="C181" s="36" t="s">
        <v>200</v>
      </c>
      <c r="D181" s="36" t="s">
        <v>199</v>
      </c>
      <c r="E181" s="36" t="s">
        <v>219</v>
      </c>
      <c r="F181" s="40">
        <f t="shared" si="26"/>
        <v>10000</v>
      </c>
      <c r="G181" s="40">
        <f t="shared" si="26"/>
        <v>13000</v>
      </c>
      <c r="H181" s="40">
        <f t="shared" si="26"/>
        <v>12000</v>
      </c>
    </row>
    <row r="182" spans="1:8" ht="12.75">
      <c r="A182" s="30" t="s">
        <v>294</v>
      </c>
      <c r="B182" s="34" t="s">
        <v>372</v>
      </c>
      <c r="C182" s="36" t="s">
        <v>200</v>
      </c>
      <c r="D182" s="36" t="s">
        <v>199</v>
      </c>
      <c r="E182" s="36" t="s">
        <v>292</v>
      </c>
      <c r="F182" s="43">
        <f>15000-5000</f>
        <v>10000</v>
      </c>
      <c r="G182" s="43">
        <v>13000</v>
      </c>
      <c r="H182" s="43">
        <v>12000</v>
      </c>
    </row>
    <row r="183" spans="1:8" ht="12.75">
      <c r="A183" s="30" t="s">
        <v>210</v>
      </c>
      <c r="B183" s="34" t="s">
        <v>372</v>
      </c>
      <c r="C183" s="36" t="s">
        <v>200</v>
      </c>
      <c r="D183" s="36" t="s">
        <v>200</v>
      </c>
      <c r="E183" s="36"/>
      <c r="F183" s="40">
        <f aca="true" t="shared" si="27" ref="F183:H184">F184</f>
        <v>10000</v>
      </c>
      <c r="G183" s="40">
        <f t="shared" si="27"/>
        <v>10000</v>
      </c>
      <c r="H183" s="40">
        <f t="shared" si="27"/>
        <v>10000</v>
      </c>
    </row>
    <row r="184" spans="1:8" ht="26.25">
      <c r="A184" s="30" t="s">
        <v>293</v>
      </c>
      <c r="B184" s="34" t="s">
        <v>372</v>
      </c>
      <c r="C184" s="36" t="s">
        <v>200</v>
      </c>
      <c r="D184" s="36" t="s">
        <v>200</v>
      </c>
      <c r="E184" s="36" t="s">
        <v>219</v>
      </c>
      <c r="F184" s="40">
        <f>F185</f>
        <v>10000</v>
      </c>
      <c r="G184" s="40">
        <f t="shared" si="27"/>
        <v>10000</v>
      </c>
      <c r="H184" s="40">
        <f t="shared" si="27"/>
        <v>10000</v>
      </c>
    </row>
    <row r="185" spans="1:8" ht="12.75">
      <c r="A185" s="30" t="s">
        <v>294</v>
      </c>
      <c r="B185" s="34" t="s">
        <v>372</v>
      </c>
      <c r="C185" s="36" t="s">
        <v>200</v>
      </c>
      <c r="D185" s="36" t="s">
        <v>200</v>
      </c>
      <c r="E185" s="36" t="s">
        <v>292</v>
      </c>
      <c r="F185" s="40">
        <v>10000</v>
      </c>
      <c r="G185" s="40">
        <v>10000</v>
      </c>
      <c r="H185" s="40">
        <v>10000</v>
      </c>
    </row>
    <row r="186" spans="1:8" ht="26.25">
      <c r="A186" s="41" t="s">
        <v>180</v>
      </c>
      <c r="B186" s="34" t="s">
        <v>206</v>
      </c>
      <c r="C186" s="36"/>
      <c r="D186" s="36"/>
      <c r="E186" s="36"/>
      <c r="F186" s="40">
        <f>F187</f>
        <v>10000</v>
      </c>
      <c r="G186" s="40">
        <f>G187</f>
        <v>15000</v>
      </c>
      <c r="H186" s="40">
        <f>H187</f>
        <v>15000</v>
      </c>
    </row>
    <row r="187" spans="1:8" ht="12.75">
      <c r="A187" s="30" t="s">
        <v>178</v>
      </c>
      <c r="B187" s="34" t="s">
        <v>206</v>
      </c>
      <c r="C187" s="36" t="s">
        <v>201</v>
      </c>
      <c r="D187" s="36" t="s">
        <v>202</v>
      </c>
      <c r="E187" s="36"/>
      <c r="F187" s="40">
        <f aca="true" t="shared" si="28" ref="F187:H189">F188</f>
        <v>10000</v>
      </c>
      <c r="G187" s="40">
        <f t="shared" si="28"/>
        <v>15000</v>
      </c>
      <c r="H187" s="40">
        <f t="shared" si="28"/>
        <v>15000</v>
      </c>
    </row>
    <row r="188" spans="1:8" ht="12.75">
      <c r="A188" s="30" t="s">
        <v>179</v>
      </c>
      <c r="B188" s="34" t="s">
        <v>206</v>
      </c>
      <c r="C188" s="36" t="s">
        <v>201</v>
      </c>
      <c r="D188" s="36" t="s">
        <v>195</v>
      </c>
      <c r="E188" s="36"/>
      <c r="F188" s="40">
        <f t="shared" si="28"/>
        <v>10000</v>
      </c>
      <c r="G188" s="40">
        <f t="shared" si="28"/>
        <v>15000</v>
      </c>
      <c r="H188" s="40">
        <f t="shared" si="28"/>
        <v>15000</v>
      </c>
    </row>
    <row r="189" spans="1:8" ht="26.25">
      <c r="A189" s="30" t="s">
        <v>293</v>
      </c>
      <c r="B189" s="34" t="s">
        <v>206</v>
      </c>
      <c r="C189" s="36" t="s">
        <v>201</v>
      </c>
      <c r="D189" s="36" t="s">
        <v>195</v>
      </c>
      <c r="E189" s="36" t="s">
        <v>219</v>
      </c>
      <c r="F189" s="40">
        <f>F190</f>
        <v>10000</v>
      </c>
      <c r="G189" s="40">
        <f t="shared" si="28"/>
        <v>15000</v>
      </c>
      <c r="H189" s="40">
        <f t="shared" si="28"/>
        <v>15000</v>
      </c>
    </row>
    <row r="190" spans="1:8" ht="12.75">
      <c r="A190" s="30" t="s">
        <v>294</v>
      </c>
      <c r="B190" s="34" t="s">
        <v>206</v>
      </c>
      <c r="C190" s="36" t="s">
        <v>201</v>
      </c>
      <c r="D190" s="36" t="s">
        <v>195</v>
      </c>
      <c r="E190" s="36" t="s">
        <v>292</v>
      </c>
      <c r="F190" s="40">
        <v>10000</v>
      </c>
      <c r="G190" s="40">
        <v>15000</v>
      </c>
      <c r="H190" s="40">
        <v>15000</v>
      </c>
    </row>
    <row r="191" spans="1:8" ht="26.25">
      <c r="A191" s="30" t="s">
        <v>189</v>
      </c>
      <c r="B191" s="34" t="s">
        <v>218</v>
      </c>
      <c r="C191" s="36"/>
      <c r="D191" s="36"/>
      <c r="E191" s="36"/>
      <c r="F191" s="40">
        <f aca="true" t="shared" si="29" ref="F191:H194">F192</f>
        <v>3000</v>
      </c>
      <c r="G191" s="40">
        <f t="shared" si="29"/>
        <v>2000</v>
      </c>
      <c r="H191" s="40">
        <f t="shared" si="29"/>
        <v>2000</v>
      </c>
    </row>
    <row r="192" spans="1:8" ht="12.75">
      <c r="A192" s="30" t="s">
        <v>187</v>
      </c>
      <c r="B192" s="34" t="s">
        <v>218</v>
      </c>
      <c r="C192" s="36" t="s">
        <v>231</v>
      </c>
      <c r="D192" s="36" t="s">
        <v>202</v>
      </c>
      <c r="E192" s="36"/>
      <c r="F192" s="40">
        <f t="shared" si="29"/>
        <v>3000</v>
      </c>
      <c r="G192" s="40">
        <f t="shared" si="29"/>
        <v>2000</v>
      </c>
      <c r="H192" s="40">
        <f t="shared" si="29"/>
        <v>2000</v>
      </c>
    </row>
    <row r="193" spans="1:8" ht="12.75">
      <c r="A193" s="30" t="s">
        <v>188</v>
      </c>
      <c r="B193" s="34" t="s">
        <v>218</v>
      </c>
      <c r="C193" s="36" t="s">
        <v>231</v>
      </c>
      <c r="D193" s="36" t="s">
        <v>195</v>
      </c>
      <c r="E193" s="36"/>
      <c r="F193" s="40">
        <f t="shared" si="29"/>
        <v>3000</v>
      </c>
      <c r="G193" s="40">
        <f t="shared" si="29"/>
        <v>2000</v>
      </c>
      <c r="H193" s="40">
        <f t="shared" si="29"/>
        <v>2000</v>
      </c>
    </row>
    <row r="194" spans="1:8" ht="26.25">
      <c r="A194" s="30" t="s">
        <v>293</v>
      </c>
      <c r="B194" s="34" t="s">
        <v>218</v>
      </c>
      <c r="C194" s="36" t="s">
        <v>231</v>
      </c>
      <c r="D194" s="36" t="s">
        <v>195</v>
      </c>
      <c r="E194" s="36" t="s">
        <v>219</v>
      </c>
      <c r="F194" s="40">
        <f>F195</f>
        <v>3000</v>
      </c>
      <c r="G194" s="40">
        <f t="shared" si="29"/>
        <v>2000</v>
      </c>
      <c r="H194" s="40">
        <f t="shared" si="29"/>
        <v>2000</v>
      </c>
    </row>
    <row r="195" spans="1:8" ht="12.75">
      <c r="A195" s="30" t="s">
        <v>294</v>
      </c>
      <c r="B195" s="34" t="s">
        <v>218</v>
      </c>
      <c r="C195" s="36" t="s">
        <v>231</v>
      </c>
      <c r="D195" s="36" t="s">
        <v>195</v>
      </c>
      <c r="E195" s="36" t="s">
        <v>292</v>
      </c>
      <c r="F195" s="40">
        <v>3000</v>
      </c>
      <c r="G195" s="40">
        <v>2000</v>
      </c>
      <c r="H195" s="40">
        <v>2000</v>
      </c>
    </row>
    <row r="196" spans="1:8" ht="12.75">
      <c r="A196" s="30" t="s">
        <v>192</v>
      </c>
      <c r="B196" s="34" t="s">
        <v>358</v>
      </c>
      <c r="C196" s="36"/>
      <c r="D196" s="36"/>
      <c r="E196" s="36"/>
      <c r="F196" s="40">
        <f aca="true" t="shared" si="30" ref="F196:H198">F197</f>
        <v>2200</v>
      </c>
      <c r="G196" s="40">
        <f t="shared" si="30"/>
        <v>1800</v>
      </c>
      <c r="H196" s="40">
        <f t="shared" si="30"/>
        <v>1800</v>
      </c>
    </row>
    <row r="197" spans="1:8" ht="12.75">
      <c r="A197" s="30" t="s">
        <v>190</v>
      </c>
      <c r="B197" s="34" t="s">
        <v>358</v>
      </c>
      <c r="C197" s="36" t="s">
        <v>225</v>
      </c>
      <c r="D197" s="36" t="s">
        <v>202</v>
      </c>
      <c r="E197" s="36"/>
      <c r="F197" s="40">
        <f t="shared" si="30"/>
        <v>2200</v>
      </c>
      <c r="G197" s="40">
        <f t="shared" si="30"/>
        <v>1800</v>
      </c>
      <c r="H197" s="40">
        <f t="shared" si="30"/>
        <v>1800</v>
      </c>
    </row>
    <row r="198" spans="1:8" ht="12.75">
      <c r="A198" s="30" t="s">
        <v>191</v>
      </c>
      <c r="B198" s="34" t="s">
        <v>358</v>
      </c>
      <c r="C198" s="36" t="s">
        <v>225</v>
      </c>
      <c r="D198" s="36" t="s">
        <v>196</v>
      </c>
      <c r="E198" s="36"/>
      <c r="F198" s="40">
        <f t="shared" si="30"/>
        <v>2200</v>
      </c>
      <c r="G198" s="40">
        <f t="shared" si="30"/>
        <v>1800</v>
      </c>
      <c r="H198" s="40">
        <f t="shared" si="30"/>
        <v>1800</v>
      </c>
    </row>
    <row r="199" spans="1:8" ht="26.25">
      <c r="A199" s="30" t="s">
        <v>293</v>
      </c>
      <c r="B199" s="11" t="s">
        <v>358</v>
      </c>
      <c r="C199" s="36" t="s">
        <v>225</v>
      </c>
      <c r="D199" s="36" t="s">
        <v>196</v>
      </c>
      <c r="E199" s="36" t="s">
        <v>219</v>
      </c>
      <c r="F199" s="40">
        <f>F200+F201</f>
        <v>2200</v>
      </c>
      <c r="G199" s="40">
        <f>G200+G201</f>
        <v>1800</v>
      </c>
      <c r="H199" s="40">
        <f>H200+H201</f>
        <v>1800</v>
      </c>
    </row>
    <row r="200" spans="1:8" ht="26.25">
      <c r="A200" s="30" t="s">
        <v>295</v>
      </c>
      <c r="B200" s="11" t="s">
        <v>358</v>
      </c>
      <c r="C200" s="36" t="s">
        <v>225</v>
      </c>
      <c r="D200" s="36" t="s">
        <v>196</v>
      </c>
      <c r="E200" s="36" t="s">
        <v>296</v>
      </c>
      <c r="F200" s="40">
        <v>600</v>
      </c>
      <c r="G200" s="40">
        <v>550</v>
      </c>
      <c r="H200" s="40">
        <v>550</v>
      </c>
    </row>
    <row r="201" spans="1:8" ht="12.75">
      <c r="A201" s="30" t="s">
        <v>294</v>
      </c>
      <c r="B201" s="11" t="s">
        <v>358</v>
      </c>
      <c r="C201" s="36" t="s">
        <v>225</v>
      </c>
      <c r="D201" s="36" t="s">
        <v>196</v>
      </c>
      <c r="E201" s="36" t="s">
        <v>292</v>
      </c>
      <c r="F201" s="40">
        <v>1600</v>
      </c>
      <c r="G201" s="40">
        <v>1250</v>
      </c>
      <c r="H201" s="40">
        <v>1250</v>
      </c>
    </row>
    <row r="202" spans="1:8" ht="26.25">
      <c r="A202" s="30" t="s">
        <v>422</v>
      </c>
      <c r="B202" s="34" t="s">
        <v>423</v>
      </c>
      <c r="C202" s="36"/>
      <c r="D202" s="36"/>
      <c r="E202" s="36"/>
      <c r="F202" s="40">
        <f aca="true" t="shared" si="31" ref="F202:H205">F203</f>
        <v>35000</v>
      </c>
      <c r="G202" s="40">
        <f t="shared" si="31"/>
        <v>10000</v>
      </c>
      <c r="H202" s="40">
        <f t="shared" si="31"/>
        <v>20000</v>
      </c>
    </row>
    <row r="203" spans="1:8" ht="12.75">
      <c r="A203" s="30" t="s">
        <v>178</v>
      </c>
      <c r="B203" s="34" t="s">
        <v>423</v>
      </c>
      <c r="C203" s="36" t="s">
        <v>201</v>
      </c>
      <c r="D203" s="36" t="s">
        <v>202</v>
      </c>
      <c r="E203" s="36"/>
      <c r="F203" s="40">
        <f t="shared" si="31"/>
        <v>35000</v>
      </c>
      <c r="G203" s="40">
        <f t="shared" si="31"/>
        <v>10000</v>
      </c>
      <c r="H203" s="40">
        <f t="shared" si="31"/>
        <v>20000</v>
      </c>
    </row>
    <row r="204" spans="1:8" ht="12.75">
      <c r="A204" s="30" t="s">
        <v>421</v>
      </c>
      <c r="B204" s="34" t="s">
        <v>423</v>
      </c>
      <c r="C204" s="36" t="s">
        <v>201</v>
      </c>
      <c r="D204" s="36" t="s">
        <v>198</v>
      </c>
      <c r="E204" s="36"/>
      <c r="F204" s="40">
        <f t="shared" si="31"/>
        <v>35000</v>
      </c>
      <c r="G204" s="40">
        <f t="shared" si="31"/>
        <v>10000</v>
      </c>
      <c r="H204" s="40">
        <f t="shared" si="31"/>
        <v>20000</v>
      </c>
    </row>
    <row r="205" spans="1:8" ht="26.25">
      <c r="A205" s="30" t="s">
        <v>293</v>
      </c>
      <c r="B205" s="34" t="s">
        <v>423</v>
      </c>
      <c r="C205" s="36" t="s">
        <v>201</v>
      </c>
      <c r="D205" s="36" t="s">
        <v>198</v>
      </c>
      <c r="E205" s="36" t="s">
        <v>219</v>
      </c>
      <c r="F205" s="40">
        <f t="shared" si="31"/>
        <v>35000</v>
      </c>
      <c r="G205" s="40">
        <f t="shared" si="31"/>
        <v>10000</v>
      </c>
      <c r="H205" s="40">
        <f t="shared" si="31"/>
        <v>20000</v>
      </c>
    </row>
    <row r="206" spans="1:8" ht="12.75">
      <c r="A206" s="30" t="s">
        <v>294</v>
      </c>
      <c r="B206" s="34" t="s">
        <v>423</v>
      </c>
      <c r="C206" s="36" t="s">
        <v>201</v>
      </c>
      <c r="D206" s="36" t="s">
        <v>198</v>
      </c>
      <c r="E206" s="36" t="s">
        <v>292</v>
      </c>
      <c r="F206" s="40">
        <v>35000</v>
      </c>
      <c r="G206" s="40">
        <v>10000</v>
      </c>
      <c r="H206" s="40">
        <v>20000</v>
      </c>
    </row>
    <row r="207" spans="1:8" ht="12.75">
      <c r="A207" s="2" t="s">
        <v>215</v>
      </c>
      <c r="B207" s="34" t="s">
        <v>216</v>
      </c>
      <c r="C207" s="36" t="s">
        <v>305</v>
      </c>
      <c r="D207" s="36" t="s">
        <v>305</v>
      </c>
      <c r="E207" s="36"/>
      <c r="F207" s="40"/>
      <c r="G207" s="40">
        <f>G208</f>
        <v>197540</v>
      </c>
      <c r="H207" s="40">
        <f>H208</f>
        <v>420240</v>
      </c>
    </row>
    <row r="208" spans="1:8" ht="12.75">
      <c r="A208" s="2" t="s">
        <v>215</v>
      </c>
      <c r="B208" s="34" t="s">
        <v>216</v>
      </c>
      <c r="C208" s="36" t="s">
        <v>305</v>
      </c>
      <c r="D208" s="36" t="s">
        <v>305</v>
      </c>
      <c r="E208" s="36" t="s">
        <v>306</v>
      </c>
      <c r="F208" s="40"/>
      <c r="G208" s="105">
        <f>165660+31880</f>
        <v>197540</v>
      </c>
      <c r="H208" s="105">
        <f>273863-3+146380</f>
        <v>420240</v>
      </c>
    </row>
    <row r="209" spans="1:8" ht="12.75">
      <c r="A209" s="27"/>
      <c r="B209" s="35"/>
      <c r="C209" s="35"/>
      <c r="D209" s="35"/>
      <c r="E209" s="35"/>
      <c r="F209" s="65">
        <f>F10+F107+F138</f>
        <v>8042180</v>
      </c>
      <c r="G209" s="65">
        <f>G10+G107+G138</f>
        <v>6380950</v>
      </c>
      <c r="H209" s="65">
        <f>H10+H107+H138</f>
        <v>6400950</v>
      </c>
    </row>
    <row r="213" spans="6:8" ht="12.75">
      <c r="F213" s="82"/>
      <c r="G213" s="82"/>
      <c r="H213" s="82"/>
    </row>
  </sheetData>
  <sheetProtection/>
  <mergeCells count="11">
    <mergeCell ref="A5:H5"/>
    <mergeCell ref="A6:H6"/>
    <mergeCell ref="A7:H7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" right="0.17" top="0.7" bottom="0.3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1.57421875" style="9" customWidth="1"/>
    <col min="2" max="2" width="28.421875" style="9" customWidth="1"/>
    <col min="3" max="3" width="59.7109375" style="9" customWidth="1"/>
    <col min="4" max="4" width="11.7109375" style="9" customWidth="1"/>
    <col min="5" max="5" width="13.28125" style="9" customWidth="1"/>
    <col min="6" max="6" width="11.7109375" style="9" customWidth="1"/>
    <col min="7" max="16384" width="9.140625" style="9" customWidth="1"/>
  </cols>
  <sheetData>
    <row r="1" ht="12.75">
      <c r="F1" s="18" t="s">
        <v>58</v>
      </c>
    </row>
    <row r="2" ht="12.75">
      <c r="F2" s="18" t="s">
        <v>46</v>
      </c>
    </row>
    <row r="3" ht="12.75">
      <c r="F3" s="18" t="s">
        <v>47</v>
      </c>
    </row>
    <row r="4" ht="12.75">
      <c r="F4" s="18"/>
    </row>
    <row r="5" spans="2:6" ht="15.75" customHeight="1">
      <c r="B5" s="125" t="s">
        <v>59</v>
      </c>
      <c r="C5" s="125"/>
      <c r="D5" s="125"/>
      <c r="E5" s="125"/>
      <c r="F5" s="125"/>
    </row>
    <row r="6" spans="2:6" ht="12.75">
      <c r="B6" s="126" t="s">
        <v>440</v>
      </c>
      <c r="C6" s="126"/>
      <c r="D6" s="126"/>
      <c r="E6" s="126"/>
      <c r="F6" s="126"/>
    </row>
    <row r="7" spans="2:6" ht="12.75">
      <c r="B7" s="20"/>
      <c r="C7" s="20"/>
      <c r="D7" s="20"/>
      <c r="E7" s="20"/>
      <c r="F7" s="20"/>
    </row>
    <row r="8" spans="1:6" ht="26.25">
      <c r="A8" s="81" t="s">
        <v>284</v>
      </c>
      <c r="B8" s="76" t="s">
        <v>48</v>
      </c>
      <c r="C8" s="76" t="s">
        <v>49</v>
      </c>
      <c r="D8" s="76">
        <v>2022</v>
      </c>
      <c r="E8" s="76">
        <v>2023</v>
      </c>
      <c r="F8" s="76">
        <v>2024</v>
      </c>
    </row>
    <row r="9" spans="1:6" ht="30.75" customHeight="1">
      <c r="A9" s="13">
        <v>941</v>
      </c>
      <c r="B9" s="6" t="s">
        <v>50</v>
      </c>
      <c r="C9" s="21" t="s">
        <v>51</v>
      </c>
      <c r="D9" s="85">
        <f aca="true" t="shared" si="0" ref="D9:E11">D10</f>
        <v>0</v>
      </c>
      <c r="E9" s="85">
        <f t="shared" si="0"/>
        <v>0</v>
      </c>
      <c r="F9" s="79">
        <v>0</v>
      </c>
    </row>
    <row r="10" spans="1:6" ht="19.5" customHeight="1">
      <c r="A10" s="13">
        <v>941</v>
      </c>
      <c r="B10" s="6" t="s">
        <v>52</v>
      </c>
      <c r="C10" s="21" t="s">
        <v>53</v>
      </c>
      <c r="D10" s="85">
        <f t="shared" si="0"/>
        <v>0</v>
      </c>
      <c r="E10" s="85">
        <f t="shared" si="0"/>
        <v>0</v>
      </c>
      <c r="F10" s="79">
        <v>0</v>
      </c>
    </row>
    <row r="11" spans="1:6" ht="19.5" customHeight="1">
      <c r="A11" s="58">
        <v>941</v>
      </c>
      <c r="B11" s="7" t="s">
        <v>54</v>
      </c>
      <c r="C11" s="22" t="s">
        <v>55</v>
      </c>
      <c r="D11" s="86">
        <f t="shared" si="0"/>
        <v>0</v>
      </c>
      <c r="E11" s="86">
        <f t="shared" si="0"/>
        <v>0</v>
      </c>
      <c r="F11" s="80">
        <v>0</v>
      </c>
    </row>
    <row r="12" spans="1:6" ht="19.5" customHeight="1">
      <c r="A12" s="58">
        <v>941</v>
      </c>
      <c r="B12" s="7" t="s">
        <v>56</v>
      </c>
      <c r="C12" s="22" t="s">
        <v>57</v>
      </c>
      <c r="D12" s="86">
        <v>0</v>
      </c>
      <c r="E12" s="86">
        <v>0</v>
      </c>
      <c r="F12" s="80">
        <v>0</v>
      </c>
    </row>
  </sheetData>
  <sheetProtection/>
  <mergeCells count="2">
    <mergeCell ref="B5:F5"/>
    <mergeCell ref="B6:F6"/>
  </mergeCells>
  <printOptions/>
  <pageMargins left="0.7086614173228347" right="0.1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6.00390625" style="9" customWidth="1"/>
    <col min="2" max="2" width="77.8515625" style="9" customWidth="1"/>
    <col min="3" max="3" width="24.00390625" style="9" customWidth="1"/>
    <col min="4" max="4" width="14.28125" style="9" customWidth="1"/>
    <col min="5" max="5" width="13.57421875" style="9" customWidth="1"/>
    <col min="6" max="16384" width="9.140625" style="9" customWidth="1"/>
  </cols>
  <sheetData>
    <row r="1" ht="12.75">
      <c r="C1" s="18" t="s">
        <v>78</v>
      </c>
    </row>
    <row r="2" ht="12.75">
      <c r="C2" s="18" t="s">
        <v>46</v>
      </c>
    </row>
    <row r="3" ht="12.75">
      <c r="C3" s="18" t="s">
        <v>47</v>
      </c>
    </row>
    <row r="4" ht="12.75">
      <c r="E4" s="18"/>
    </row>
    <row r="5" spans="1:5" ht="15.75" customHeight="1">
      <c r="A5" s="125" t="s">
        <v>60</v>
      </c>
      <c r="B5" s="125"/>
      <c r="C5" s="125"/>
      <c r="D5" s="125"/>
      <c r="E5" s="125"/>
    </row>
    <row r="6" spans="1:5" ht="12.75">
      <c r="A6" s="46"/>
      <c r="B6" s="46"/>
      <c r="C6" s="46"/>
      <c r="D6" s="46"/>
      <c r="E6" s="46"/>
    </row>
    <row r="7" spans="1:3" ht="26.25" customHeight="1">
      <c r="A7" s="133" t="s">
        <v>1</v>
      </c>
      <c r="B7" s="133" t="s">
        <v>61</v>
      </c>
      <c r="C7" s="133" t="s">
        <v>77</v>
      </c>
    </row>
    <row r="8" spans="1:3" ht="12.75">
      <c r="A8" s="134"/>
      <c r="B8" s="134"/>
      <c r="C8" s="134"/>
    </row>
    <row r="9" spans="1:3" ht="12.75">
      <c r="A9" s="134"/>
      <c r="B9" s="134"/>
      <c r="C9" s="134"/>
    </row>
    <row r="10" spans="1:3" ht="12.75">
      <c r="A10" s="134"/>
      <c r="B10" s="134"/>
      <c r="C10" s="134"/>
    </row>
    <row r="11" spans="1:3" ht="12.75">
      <c r="A11" s="135"/>
      <c r="B11" s="135"/>
      <c r="C11" s="135"/>
    </row>
    <row r="12" spans="1:3" ht="12.75">
      <c r="A12" s="23">
        <v>1</v>
      </c>
      <c r="B12" s="23">
        <v>2</v>
      </c>
      <c r="C12" s="7">
        <v>3</v>
      </c>
    </row>
    <row r="13" spans="1:3" ht="16.5" customHeight="1">
      <c r="A13" s="127" t="s">
        <v>62</v>
      </c>
      <c r="B13" s="128"/>
      <c r="C13" s="129"/>
    </row>
    <row r="14" spans="1:3" ht="53.25" customHeight="1">
      <c r="A14" s="52" t="s">
        <v>63</v>
      </c>
      <c r="B14" s="24" t="s">
        <v>64</v>
      </c>
      <c r="C14" s="52">
        <v>100</v>
      </c>
    </row>
    <row r="15" spans="1:3" ht="26.25">
      <c r="A15" s="52" t="s">
        <v>29</v>
      </c>
      <c r="B15" s="24" t="s">
        <v>28</v>
      </c>
      <c r="C15" s="52">
        <v>100</v>
      </c>
    </row>
    <row r="16" spans="1:3" ht="16.5" customHeight="1">
      <c r="A16" s="130" t="s">
        <v>65</v>
      </c>
      <c r="B16" s="131"/>
      <c r="C16" s="132"/>
    </row>
    <row r="17" spans="1:3" ht="17.25" customHeight="1">
      <c r="A17" s="52" t="s">
        <v>66</v>
      </c>
      <c r="B17" s="24" t="s">
        <v>67</v>
      </c>
      <c r="C17" s="52">
        <v>100</v>
      </c>
    </row>
    <row r="18" spans="1:3" ht="12.75" customHeight="1">
      <c r="A18" s="127" t="s">
        <v>68</v>
      </c>
      <c r="B18" s="128"/>
      <c r="C18" s="129"/>
    </row>
    <row r="19" spans="1:3" ht="60" customHeight="1">
      <c r="A19" s="87" t="s">
        <v>428</v>
      </c>
      <c r="B19" s="24" t="s">
        <v>69</v>
      </c>
      <c r="C19" s="52">
        <v>100</v>
      </c>
    </row>
    <row r="20" spans="1:3" ht="51.75" customHeight="1">
      <c r="A20" s="87" t="s">
        <v>430</v>
      </c>
      <c r="B20" s="88" t="s">
        <v>427</v>
      </c>
      <c r="C20" s="87">
        <v>100</v>
      </c>
    </row>
    <row r="21" spans="1:3" ht="34.5" customHeight="1">
      <c r="A21" s="26" t="s">
        <v>70</v>
      </c>
      <c r="B21" s="24" t="s">
        <v>71</v>
      </c>
      <c r="C21" s="52">
        <v>100</v>
      </c>
    </row>
    <row r="22" spans="1:3" ht="12.75" customHeight="1">
      <c r="A22" s="127" t="s">
        <v>72</v>
      </c>
      <c r="B22" s="128"/>
      <c r="C22" s="129"/>
    </row>
    <row r="23" spans="1:3" ht="15.75" customHeight="1">
      <c r="A23" s="52" t="s">
        <v>73</v>
      </c>
      <c r="B23" s="24" t="s">
        <v>74</v>
      </c>
      <c r="C23" s="52">
        <v>100</v>
      </c>
    </row>
    <row r="24" spans="1:3" ht="16.5" customHeight="1">
      <c r="A24" s="52" t="s">
        <v>75</v>
      </c>
      <c r="B24" s="24" t="s">
        <v>76</v>
      </c>
      <c r="C24" s="52">
        <v>100</v>
      </c>
    </row>
    <row r="25" spans="1:3" ht="12.75">
      <c r="A25" s="34" t="s">
        <v>435</v>
      </c>
      <c r="B25" s="84" t="s">
        <v>426</v>
      </c>
      <c r="C25" s="34">
        <v>100</v>
      </c>
    </row>
  </sheetData>
  <sheetProtection/>
  <mergeCells count="8">
    <mergeCell ref="A5:E5"/>
    <mergeCell ref="A13:C13"/>
    <mergeCell ref="A16:C16"/>
    <mergeCell ref="A18:C18"/>
    <mergeCell ref="A22:C22"/>
    <mergeCell ref="A7:A11"/>
    <mergeCell ref="B7:B11"/>
    <mergeCell ref="C7:C11"/>
  </mergeCells>
  <printOptions/>
  <pageMargins left="0.7086614173228347" right="0.3937007874015748" top="0.1968503937007874" bottom="0.15748031496062992" header="0.1968503937007874" footer="0.196850393700787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A29" sqref="A29"/>
    </sheetView>
  </sheetViews>
  <sheetFormatPr defaultColWidth="9.140625" defaultRowHeight="15"/>
  <cols>
    <col min="1" max="1" width="15.421875" style="9" customWidth="1"/>
    <col min="2" max="2" width="27.7109375" style="9" customWidth="1"/>
    <col min="3" max="3" width="90.140625" style="9" customWidth="1"/>
    <col min="4" max="4" width="14.28125" style="9" customWidth="1"/>
    <col min="5" max="5" width="13.57421875" style="9" customWidth="1"/>
    <col min="6" max="16384" width="9.140625" style="9" customWidth="1"/>
  </cols>
  <sheetData>
    <row r="1" ht="12.75">
      <c r="C1" s="18" t="s">
        <v>79</v>
      </c>
    </row>
    <row r="2" ht="12.75">
      <c r="C2" s="18" t="s">
        <v>46</v>
      </c>
    </row>
    <row r="3" ht="12.75">
      <c r="C3" s="18" t="s">
        <v>269</v>
      </c>
    </row>
    <row r="4" ht="12.75">
      <c r="E4" s="18"/>
    </row>
    <row r="5" spans="1:5" ht="15.75" customHeight="1">
      <c r="A5" s="125" t="s">
        <v>80</v>
      </c>
      <c r="B5" s="125"/>
      <c r="C5" s="125"/>
      <c r="D5" s="31"/>
      <c r="E5" s="31"/>
    </row>
    <row r="6" spans="1:5" ht="12.75">
      <c r="A6" s="46"/>
      <c r="B6" s="46"/>
      <c r="C6" s="46"/>
      <c r="D6" s="46"/>
      <c r="E6" s="46"/>
    </row>
    <row r="7" spans="1:3" ht="26.25" customHeight="1">
      <c r="A7" s="136" t="s">
        <v>81</v>
      </c>
      <c r="B7" s="136"/>
      <c r="C7" s="137" t="s">
        <v>92</v>
      </c>
    </row>
    <row r="8" spans="1:3" ht="15" customHeight="1">
      <c r="A8" s="136" t="s">
        <v>91</v>
      </c>
      <c r="B8" s="138" t="s">
        <v>90</v>
      </c>
      <c r="C8" s="137"/>
    </row>
    <row r="9" spans="1:3" ht="25.5" customHeight="1">
      <c r="A9" s="136"/>
      <c r="B9" s="138"/>
      <c r="C9" s="137"/>
    </row>
    <row r="10" spans="1:3" ht="12.75">
      <c r="A10" s="28">
        <v>1</v>
      </c>
      <c r="B10" s="28">
        <v>2</v>
      </c>
      <c r="C10" s="23">
        <v>3</v>
      </c>
    </row>
    <row r="11" spans="1:3" ht="12.75">
      <c r="A11" s="49">
        <v>941</v>
      </c>
      <c r="B11" s="47"/>
      <c r="C11" s="48" t="s">
        <v>82</v>
      </c>
    </row>
    <row r="12" spans="1:3" ht="46.5" customHeight="1">
      <c r="A12" s="26">
        <v>941</v>
      </c>
      <c r="B12" s="52" t="s">
        <v>21</v>
      </c>
      <c r="C12" s="52" t="s">
        <v>20</v>
      </c>
    </row>
    <row r="13" spans="1:3" ht="39">
      <c r="A13" s="26">
        <v>941</v>
      </c>
      <c r="B13" s="52" t="s">
        <v>63</v>
      </c>
      <c r="C13" s="52" t="s">
        <v>64</v>
      </c>
    </row>
    <row r="14" spans="1:3" ht="26.25">
      <c r="A14" s="26">
        <v>941</v>
      </c>
      <c r="B14" s="52" t="s">
        <v>29</v>
      </c>
      <c r="C14" s="52" t="s">
        <v>28</v>
      </c>
    </row>
    <row r="15" spans="1:3" ht="12.75">
      <c r="A15" s="26">
        <v>941</v>
      </c>
      <c r="B15" s="52" t="s">
        <v>66</v>
      </c>
      <c r="C15" s="52" t="s">
        <v>67</v>
      </c>
    </row>
    <row r="16" spans="1:3" ht="52.5">
      <c r="A16" s="26">
        <v>941</v>
      </c>
      <c r="B16" s="87" t="s">
        <v>428</v>
      </c>
      <c r="C16" s="87" t="s">
        <v>429</v>
      </c>
    </row>
    <row r="17" spans="1:3" ht="52.5">
      <c r="A17" s="26">
        <v>941</v>
      </c>
      <c r="B17" s="87" t="s">
        <v>430</v>
      </c>
      <c r="C17" s="87" t="s">
        <v>431</v>
      </c>
    </row>
    <row r="18" spans="1:3" ht="26.25">
      <c r="A18" s="26">
        <v>941</v>
      </c>
      <c r="B18" s="52" t="s">
        <v>70</v>
      </c>
      <c r="C18" s="52" t="s">
        <v>83</v>
      </c>
    </row>
    <row r="19" spans="1:3" ht="12.75">
      <c r="A19" s="26">
        <v>941</v>
      </c>
      <c r="B19" s="52" t="s">
        <v>73</v>
      </c>
      <c r="C19" s="52" t="s">
        <v>84</v>
      </c>
    </row>
    <row r="20" spans="1:3" ht="12.75">
      <c r="A20" s="26">
        <v>941</v>
      </c>
      <c r="B20" s="52" t="s">
        <v>75</v>
      </c>
      <c r="C20" s="52" t="s">
        <v>85</v>
      </c>
    </row>
    <row r="21" spans="1:3" ht="12.75">
      <c r="A21" s="26">
        <v>941</v>
      </c>
      <c r="B21" s="87" t="s">
        <v>435</v>
      </c>
      <c r="C21" s="7" t="s">
        <v>426</v>
      </c>
    </row>
    <row r="22" spans="1:3" ht="12.75">
      <c r="A22" s="26">
        <v>941</v>
      </c>
      <c r="B22" s="52" t="s">
        <v>262</v>
      </c>
      <c r="C22" s="52" t="s">
        <v>34</v>
      </c>
    </row>
    <row r="23" spans="1:3" ht="12.75">
      <c r="A23" s="26">
        <v>941</v>
      </c>
      <c r="B23" s="26" t="s">
        <v>263</v>
      </c>
      <c r="C23" s="52" t="s">
        <v>37</v>
      </c>
    </row>
    <row r="24" spans="1:3" ht="26.25">
      <c r="A24" s="26">
        <v>941</v>
      </c>
      <c r="B24" s="26" t="s">
        <v>264</v>
      </c>
      <c r="C24" s="52" t="s">
        <v>86</v>
      </c>
    </row>
    <row r="25" spans="1:3" ht="26.25">
      <c r="A25" s="26">
        <v>941</v>
      </c>
      <c r="B25" s="52" t="s">
        <v>265</v>
      </c>
      <c r="C25" s="52" t="s">
        <v>43</v>
      </c>
    </row>
    <row r="26" spans="1:3" ht="12.75">
      <c r="A26" s="26">
        <v>941</v>
      </c>
      <c r="B26" s="26" t="s">
        <v>266</v>
      </c>
      <c r="C26" s="52" t="s">
        <v>87</v>
      </c>
    </row>
    <row r="27" spans="1:3" ht="52.5">
      <c r="A27" s="26">
        <v>941</v>
      </c>
      <c r="B27" s="52" t="s">
        <v>268</v>
      </c>
      <c r="C27" s="52" t="s">
        <v>88</v>
      </c>
    </row>
    <row r="28" spans="1:3" ht="26.25">
      <c r="A28" s="26">
        <v>941</v>
      </c>
      <c r="B28" s="52" t="s">
        <v>267</v>
      </c>
      <c r="C28" s="52" t="s">
        <v>89</v>
      </c>
    </row>
  </sheetData>
  <sheetProtection/>
  <mergeCells count="5">
    <mergeCell ref="A7:B7"/>
    <mergeCell ref="A8:A9"/>
    <mergeCell ref="C7:C9"/>
    <mergeCell ref="B8:B9"/>
    <mergeCell ref="A5:C5"/>
  </mergeCells>
  <printOptions/>
  <pageMargins left="0.7086614173228347" right="0.51" top="0.37" bottom="0.3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5.421875" style="9" customWidth="1"/>
    <col min="2" max="2" width="27.7109375" style="9" customWidth="1"/>
    <col min="3" max="3" width="90.140625" style="9" customWidth="1"/>
    <col min="4" max="4" width="14.28125" style="9" customWidth="1"/>
    <col min="5" max="5" width="13.57421875" style="9" customWidth="1"/>
    <col min="6" max="16384" width="9.140625" style="9" customWidth="1"/>
  </cols>
  <sheetData>
    <row r="1" ht="12.75">
      <c r="C1" s="18" t="s">
        <v>93</v>
      </c>
    </row>
    <row r="2" ht="12.75">
      <c r="C2" s="18" t="s">
        <v>46</v>
      </c>
    </row>
    <row r="3" ht="12.75">
      <c r="C3" s="18" t="s">
        <v>47</v>
      </c>
    </row>
    <row r="4" ht="12.75">
      <c r="E4" s="18"/>
    </row>
    <row r="5" spans="1:5" ht="15.75" customHeight="1">
      <c r="A5" s="125" t="s">
        <v>101</v>
      </c>
      <c r="B5" s="125"/>
      <c r="C5" s="125"/>
      <c r="D5" s="31"/>
      <c r="E5" s="31"/>
    </row>
    <row r="6" spans="1:5" ht="12.75">
      <c r="A6" s="20"/>
      <c r="B6" s="20"/>
      <c r="C6" s="20"/>
      <c r="D6" s="20"/>
      <c r="E6" s="20"/>
    </row>
    <row r="7" spans="1:3" ht="30.75" customHeight="1">
      <c r="A7" s="133" t="s">
        <v>100</v>
      </c>
      <c r="B7" s="133" t="s">
        <v>48</v>
      </c>
      <c r="C7" s="133" t="s">
        <v>94</v>
      </c>
    </row>
    <row r="8" spans="1:3" ht="12.75">
      <c r="A8" s="135"/>
      <c r="B8" s="135"/>
      <c r="C8" s="135"/>
    </row>
    <row r="9" spans="1:3" ht="12.75">
      <c r="A9" s="23">
        <v>1</v>
      </c>
      <c r="B9" s="23">
        <v>2</v>
      </c>
      <c r="C9" s="23">
        <v>3</v>
      </c>
    </row>
    <row r="10" spans="1:3" ht="12.75">
      <c r="A10" s="32">
        <v>941</v>
      </c>
      <c r="B10" s="32" t="s">
        <v>95</v>
      </c>
      <c r="C10" s="32" t="s">
        <v>96</v>
      </c>
    </row>
    <row r="11" spans="1:3" ht="12.75">
      <c r="A11" s="25">
        <v>941</v>
      </c>
      <c r="B11" s="25" t="s">
        <v>97</v>
      </c>
      <c r="C11" s="25" t="s">
        <v>53</v>
      </c>
    </row>
    <row r="12" spans="1:3" ht="12.75">
      <c r="A12" s="45">
        <v>941</v>
      </c>
      <c r="B12" s="45" t="s">
        <v>236</v>
      </c>
      <c r="C12" s="45" t="s">
        <v>237</v>
      </c>
    </row>
    <row r="13" spans="1:3" ht="12.75">
      <c r="A13" s="45">
        <v>941</v>
      </c>
      <c r="B13" s="45" t="s">
        <v>238</v>
      </c>
      <c r="C13" s="26" t="s">
        <v>235</v>
      </c>
    </row>
    <row r="14" spans="1:3" ht="12.75">
      <c r="A14" s="25">
        <v>941</v>
      </c>
      <c r="B14" s="45" t="s">
        <v>234</v>
      </c>
      <c r="C14" s="26" t="s">
        <v>55</v>
      </c>
    </row>
    <row r="15" spans="1:3" ht="12.75">
      <c r="A15" s="25">
        <v>941</v>
      </c>
      <c r="B15" s="25" t="s">
        <v>98</v>
      </c>
      <c r="C15" s="25" t="s">
        <v>99</v>
      </c>
    </row>
  </sheetData>
  <sheetProtection/>
  <mergeCells count="4">
    <mergeCell ref="B7:B8"/>
    <mergeCell ref="C7:C8"/>
    <mergeCell ref="A7:A8"/>
    <mergeCell ref="A5:C5"/>
  </mergeCells>
  <printOptions/>
  <pageMargins left="0.7086614173228347" right="0.28" top="0.34" bottom="0.32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2.00390625" style="1" customWidth="1"/>
    <col min="2" max="2" width="27.7109375" style="1" customWidth="1"/>
    <col min="3" max="3" width="14.00390625" style="1" customWidth="1"/>
    <col min="4" max="4" width="14.28125" style="1" customWidth="1"/>
    <col min="5" max="5" width="14.7109375" style="1" customWidth="1"/>
    <col min="6" max="16384" width="9.140625" style="1" customWidth="1"/>
  </cols>
  <sheetData>
    <row r="1" ht="13.5">
      <c r="E1" s="18" t="s">
        <v>350</v>
      </c>
    </row>
    <row r="2" ht="13.5">
      <c r="E2" s="18" t="s">
        <v>46</v>
      </c>
    </row>
    <row r="3" ht="13.5">
      <c r="E3" s="18" t="s">
        <v>47</v>
      </c>
    </row>
    <row r="4" ht="15">
      <c r="E4" s="19"/>
    </row>
    <row r="5" spans="1:5" ht="15.75" customHeight="1">
      <c r="A5" s="125" t="s">
        <v>351</v>
      </c>
      <c r="B5" s="125"/>
      <c r="C5" s="125"/>
      <c r="D5" s="125"/>
      <c r="E5" s="125"/>
    </row>
    <row r="6" spans="1:5" ht="13.5">
      <c r="A6" s="126" t="s">
        <v>440</v>
      </c>
      <c r="B6" s="126"/>
      <c r="C6" s="126"/>
      <c r="D6" s="126"/>
      <c r="E6" s="126"/>
    </row>
    <row r="7" spans="1:5" ht="13.5">
      <c r="A7" s="59"/>
      <c r="B7" s="59"/>
      <c r="C7" s="59"/>
      <c r="D7" s="59"/>
      <c r="E7" s="59"/>
    </row>
    <row r="8" spans="1:5" ht="13.5">
      <c r="A8" s="13" t="s">
        <v>0</v>
      </c>
      <c r="B8" s="13" t="s">
        <v>1</v>
      </c>
      <c r="C8" s="14">
        <v>2021</v>
      </c>
      <c r="D8" s="14">
        <v>2022</v>
      </c>
      <c r="E8" s="14">
        <v>2023</v>
      </c>
    </row>
    <row r="9" spans="1:5" ht="13.5">
      <c r="A9" s="4" t="s">
        <v>30</v>
      </c>
      <c r="B9" s="5" t="s">
        <v>336</v>
      </c>
      <c r="C9" s="16">
        <f>C10</f>
        <v>5826050</v>
      </c>
      <c r="D9" s="16">
        <f>D10</f>
        <v>4154250</v>
      </c>
      <c r="E9" s="16">
        <f>E10</f>
        <v>4140450</v>
      </c>
    </row>
    <row r="10" spans="1:5" ht="26.25">
      <c r="A10" s="4" t="s">
        <v>31</v>
      </c>
      <c r="B10" s="5" t="s">
        <v>337</v>
      </c>
      <c r="C10" s="16">
        <f>C11+C15+C20</f>
        <v>5826050</v>
      </c>
      <c r="D10" s="16">
        <f>D11+D15+D20</f>
        <v>4154250</v>
      </c>
      <c r="E10" s="16">
        <f>E11+E15+E20</f>
        <v>4140450</v>
      </c>
    </row>
    <row r="11" spans="1:5" ht="13.5">
      <c r="A11" s="4" t="s">
        <v>32</v>
      </c>
      <c r="B11" s="5" t="s">
        <v>338</v>
      </c>
      <c r="C11" s="16">
        <f>C13+C12</f>
        <v>3780400</v>
      </c>
      <c r="D11" s="16">
        <f>D13</f>
        <v>3064300</v>
      </c>
      <c r="E11" s="16">
        <f>E13</f>
        <v>3047200</v>
      </c>
    </row>
    <row r="12" spans="1:5" ht="26.25">
      <c r="A12" s="2" t="s">
        <v>436</v>
      </c>
      <c r="B12" s="3" t="s">
        <v>437</v>
      </c>
      <c r="C12" s="17"/>
      <c r="D12" s="16"/>
      <c r="E12" s="16"/>
    </row>
    <row r="13" spans="1:5" ht="13.5">
      <c r="A13" s="2" t="s">
        <v>33</v>
      </c>
      <c r="B13" s="3" t="s">
        <v>368</v>
      </c>
      <c r="C13" s="17">
        <f>C14</f>
        <v>3780400</v>
      </c>
      <c r="D13" s="17">
        <f>D14</f>
        <v>3064300</v>
      </c>
      <c r="E13" s="17">
        <f>E14</f>
        <v>3047200</v>
      </c>
    </row>
    <row r="14" spans="1:5" ht="26.25">
      <c r="A14" s="2" t="s">
        <v>34</v>
      </c>
      <c r="B14" s="3" t="s">
        <v>367</v>
      </c>
      <c r="C14" s="17">
        <v>3780400</v>
      </c>
      <c r="D14" s="17">
        <v>3064300</v>
      </c>
      <c r="E14" s="17">
        <v>3047200</v>
      </c>
    </row>
    <row r="15" spans="1:5" ht="26.25">
      <c r="A15" s="4" t="s">
        <v>35</v>
      </c>
      <c r="B15" s="5" t="s">
        <v>339</v>
      </c>
      <c r="C15" s="16">
        <f aca="true" t="shared" si="0" ref="C15:E17">C16</f>
        <v>1762800</v>
      </c>
      <c r="D15" s="16">
        <f t="shared" si="0"/>
        <v>804000</v>
      </c>
      <c r="E15" s="16">
        <f t="shared" si="0"/>
        <v>804000</v>
      </c>
    </row>
    <row r="16" spans="1:5" ht="13.5">
      <c r="A16" s="2" t="s">
        <v>36</v>
      </c>
      <c r="B16" s="3" t="s">
        <v>340</v>
      </c>
      <c r="C16" s="17">
        <f t="shared" si="0"/>
        <v>1762800</v>
      </c>
      <c r="D16" s="17">
        <f t="shared" si="0"/>
        <v>804000</v>
      </c>
      <c r="E16" s="17">
        <f t="shared" si="0"/>
        <v>804000</v>
      </c>
    </row>
    <row r="17" spans="1:5" ht="13.5">
      <c r="A17" s="2" t="s">
        <v>37</v>
      </c>
      <c r="B17" s="3" t="s">
        <v>341</v>
      </c>
      <c r="C17" s="17">
        <f>C18+C19</f>
        <v>1762800</v>
      </c>
      <c r="D17" s="17">
        <f t="shared" si="0"/>
        <v>804000</v>
      </c>
      <c r="E17" s="17">
        <f t="shared" si="0"/>
        <v>804000</v>
      </c>
    </row>
    <row r="18" spans="1:5" ht="26.25">
      <c r="A18" s="2" t="s">
        <v>38</v>
      </c>
      <c r="B18" s="3" t="s">
        <v>342</v>
      </c>
      <c r="C18" s="17">
        <v>1206000</v>
      </c>
      <c r="D18" s="17">
        <v>804000</v>
      </c>
      <c r="E18" s="17">
        <v>804000</v>
      </c>
    </row>
    <row r="19" spans="1:5" ht="52.5">
      <c r="A19" s="2" t="s">
        <v>420</v>
      </c>
      <c r="B19" s="3" t="s">
        <v>419</v>
      </c>
      <c r="C19" s="17">
        <v>556800</v>
      </c>
      <c r="D19" s="17"/>
      <c r="E19" s="17"/>
    </row>
    <row r="20" spans="1:5" ht="13.5">
      <c r="A20" s="4" t="s">
        <v>39</v>
      </c>
      <c r="B20" s="5" t="s">
        <v>343</v>
      </c>
      <c r="C20" s="16">
        <f>C21+C24</f>
        <v>282850</v>
      </c>
      <c r="D20" s="16">
        <f>D21+D24</f>
        <v>285950</v>
      </c>
      <c r="E20" s="16">
        <f>E21+E24</f>
        <v>289250</v>
      </c>
    </row>
    <row r="21" spans="1:5" ht="26.25">
      <c r="A21" s="2" t="s">
        <v>40</v>
      </c>
      <c r="B21" s="3" t="s">
        <v>344</v>
      </c>
      <c r="C21" s="17">
        <f aca="true" t="shared" si="1" ref="C21:E22">C22</f>
        <v>95100</v>
      </c>
      <c r="D21" s="17">
        <f t="shared" si="1"/>
        <v>98200</v>
      </c>
      <c r="E21" s="17">
        <f t="shared" si="1"/>
        <v>101500</v>
      </c>
    </row>
    <row r="22" spans="1:5" ht="26.25">
      <c r="A22" s="2" t="s">
        <v>41</v>
      </c>
      <c r="B22" s="3" t="s">
        <v>345</v>
      </c>
      <c r="C22" s="17">
        <f t="shared" si="1"/>
        <v>95100</v>
      </c>
      <c r="D22" s="17">
        <f t="shared" si="1"/>
        <v>98200</v>
      </c>
      <c r="E22" s="17">
        <f t="shared" si="1"/>
        <v>101500</v>
      </c>
    </row>
    <row r="23" spans="1:5" ht="26.25">
      <c r="A23" s="2" t="s">
        <v>42</v>
      </c>
      <c r="B23" s="7" t="s">
        <v>346</v>
      </c>
      <c r="C23" s="17">
        <v>95100</v>
      </c>
      <c r="D23" s="17">
        <v>98200</v>
      </c>
      <c r="E23" s="17">
        <v>101500</v>
      </c>
    </row>
    <row r="24" spans="1:5" ht="26.25">
      <c r="A24" s="2" t="s">
        <v>43</v>
      </c>
      <c r="B24" s="7" t="s">
        <v>347</v>
      </c>
      <c r="C24" s="17">
        <f>C25+C26</f>
        <v>187750</v>
      </c>
      <c r="D24" s="17">
        <f>D25+D26</f>
        <v>187750</v>
      </c>
      <c r="E24" s="17">
        <f>E25+E26</f>
        <v>187750</v>
      </c>
    </row>
    <row r="25" spans="1:5" ht="39">
      <c r="A25" s="2" t="s">
        <v>44</v>
      </c>
      <c r="B25" s="7" t="s">
        <v>348</v>
      </c>
      <c r="C25" s="17">
        <v>187250</v>
      </c>
      <c r="D25" s="17">
        <v>187250</v>
      </c>
      <c r="E25" s="17">
        <v>187250</v>
      </c>
    </row>
    <row r="26" spans="1:5" ht="52.5">
      <c r="A26" s="10" t="s">
        <v>408</v>
      </c>
      <c r="B26" s="7" t="s">
        <v>349</v>
      </c>
      <c r="C26" s="17">
        <v>500</v>
      </c>
      <c r="D26" s="17">
        <v>500</v>
      </c>
      <c r="E26" s="17">
        <v>500</v>
      </c>
    </row>
  </sheetData>
  <sheetProtection/>
  <mergeCells count="2">
    <mergeCell ref="A5:E5"/>
    <mergeCell ref="A6:E6"/>
  </mergeCells>
  <printOptions/>
  <pageMargins left="0.7" right="0.27" top="0.61" bottom="0.3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4.28125" style="1" customWidth="1"/>
    <col min="2" max="2" width="8.28125" style="1" customWidth="1"/>
    <col min="3" max="3" width="6.421875" style="1" customWidth="1"/>
    <col min="4" max="4" width="6.140625" style="1" customWidth="1"/>
    <col min="5" max="5" width="12.140625" style="1" customWidth="1"/>
    <col min="6" max="6" width="9.140625" style="1" customWidth="1"/>
    <col min="7" max="7" width="12.00390625" style="1" customWidth="1"/>
    <col min="8" max="8" width="14.140625" style="1" customWidth="1"/>
    <col min="9" max="9" width="11.421875" style="1" customWidth="1"/>
    <col min="10" max="16384" width="9.140625" style="1" customWidth="1"/>
  </cols>
  <sheetData>
    <row r="1" spans="1:9" ht="13.5">
      <c r="A1" s="64"/>
      <c r="B1" s="139" t="s">
        <v>352</v>
      </c>
      <c r="C1" s="139"/>
      <c r="D1" s="139"/>
      <c r="E1" s="139"/>
      <c r="F1" s="139"/>
      <c r="G1" s="139"/>
      <c r="H1" s="139"/>
      <c r="I1" s="139"/>
    </row>
    <row r="2" spans="1:9" ht="13.5">
      <c r="A2" s="139" t="s">
        <v>46</v>
      </c>
      <c r="B2" s="139"/>
      <c r="C2" s="139"/>
      <c r="D2" s="139"/>
      <c r="E2" s="139"/>
      <c r="F2" s="139"/>
      <c r="G2" s="139"/>
      <c r="H2" s="139"/>
      <c r="I2" s="139"/>
    </row>
    <row r="3" spans="1:9" ht="13.5">
      <c r="A3" s="139" t="s">
        <v>47</v>
      </c>
      <c r="B3" s="139"/>
      <c r="C3" s="139"/>
      <c r="D3" s="139"/>
      <c r="E3" s="139"/>
      <c r="F3" s="139"/>
      <c r="G3" s="139"/>
      <c r="H3" s="139"/>
      <c r="I3" s="139"/>
    </row>
    <row r="4" ht="15">
      <c r="E4" s="19"/>
    </row>
    <row r="5" spans="1:9" ht="15.75" customHeight="1">
      <c r="A5" s="125" t="s">
        <v>353</v>
      </c>
      <c r="B5" s="125"/>
      <c r="C5" s="125"/>
      <c r="D5" s="125"/>
      <c r="E5" s="125"/>
      <c r="F5" s="125"/>
      <c r="G5" s="125"/>
      <c r="H5" s="125"/>
      <c r="I5" s="125"/>
    </row>
    <row r="6" spans="1:9" ht="13.5">
      <c r="A6" s="126" t="s">
        <v>440</v>
      </c>
      <c r="B6" s="126"/>
      <c r="C6" s="126"/>
      <c r="D6" s="126"/>
      <c r="E6" s="126"/>
      <c r="F6" s="126"/>
      <c r="G6" s="126"/>
      <c r="H6" s="126"/>
      <c r="I6" s="126"/>
    </row>
    <row r="7" spans="1:9" ht="13.5">
      <c r="A7" s="59"/>
      <c r="B7" s="59"/>
      <c r="C7" s="59"/>
      <c r="D7" s="59"/>
      <c r="E7" s="59"/>
      <c r="F7" s="59"/>
      <c r="G7" s="59"/>
      <c r="H7" s="59"/>
      <c r="I7" s="59"/>
    </row>
    <row r="8" spans="1:9" ht="13.5">
      <c r="A8" s="60" t="s">
        <v>94</v>
      </c>
      <c r="B8" s="47" t="s">
        <v>102</v>
      </c>
      <c r="C8" s="48" t="s">
        <v>103</v>
      </c>
      <c r="D8" s="48" t="s">
        <v>104</v>
      </c>
      <c r="E8" s="48" t="s">
        <v>105</v>
      </c>
      <c r="F8" s="48" t="s">
        <v>106</v>
      </c>
      <c r="G8" s="48">
        <v>2022</v>
      </c>
      <c r="H8" s="47">
        <v>2023</v>
      </c>
      <c r="I8" s="47">
        <v>2024</v>
      </c>
    </row>
    <row r="9" spans="1:9" ht="39">
      <c r="A9" s="29" t="s">
        <v>119</v>
      </c>
      <c r="B9" s="62">
        <v>941</v>
      </c>
      <c r="C9" s="36" t="s">
        <v>195</v>
      </c>
      <c r="D9" s="36" t="s">
        <v>203</v>
      </c>
      <c r="E9" s="36"/>
      <c r="F9" s="36"/>
      <c r="G9" s="38">
        <f aca="true" t="shared" si="0" ref="G9:I13">G10</f>
        <v>20610</v>
      </c>
      <c r="H9" s="38">
        <f t="shared" si="0"/>
        <v>46803</v>
      </c>
      <c r="I9" s="38">
        <f t="shared" si="0"/>
        <v>46803</v>
      </c>
    </row>
    <row r="10" spans="1:9" ht="26.25">
      <c r="A10" s="30" t="s">
        <v>120</v>
      </c>
      <c r="B10" s="62">
        <v>941</v>
      </c>
      <c r="C10" s="36" t="s">
        <v>195</v>
      </c>
      <c r="D10" s="36" t="s">
        <v>203</v>
      </c>
      <c r="E10" s="36" t="s">
        <v>121</v>
      </c>
      <c r="F10" s="36"/>
      <c r="G10" s="38">
        <f t="shared" si="0"/>
        <v>20610</v>
      </c>
      <c r="H10" s="38">
        <f t="shared" si="0"/>
        <v>46803</v>
      </c>
      <c r="I10" s="38">
        <f t="shared" si="0"/>
        <v>46803</v>
      </c>
    </row>
    <row r="11" spans="1:9" ht="13.5">
      <c r="A11" s="30" t="s">
        <v>122</v>
      </c>
      <c r="B11" s="62">
        <v>941</v>
      </c>
      <c r="C11" s="36" t="s">
        <v>195</v>
      </c>
      <c r="D11" s="36" t="s">
        <v>203</v>
      </c>
      <c r="E11" s="36" t="s">
        <v>123</v>
      </c>
      <c r="F11" s="36"/>
      <c r="G11" s="38">
        <f t="shared" si="0"/>
        <v>20610</v>
      </c>
      <c r="H11" s="38">
        <f t="shared" si="0"/>
        <v>46803</v>
      </c>
      <c r="I11" s="38">
        <f t="shared" si="0"/>
        <v>46803</v>
      </c>
    </row>
    <row r="12" spans="1:9" ht="78.75">
      <c r="A12" s="30" t="s">
        <v>124</v>
      </c>
      <c r="B12" s="62">
        <v>941</v>
      </c>
      <c r="C12" s="36" t="s">
        <v>195</v>
      </c>
      <c r="D12" s="36" t="s">
        <v>203</v>
      </c>
      <c r="E12" s="36" t="s">
        <v>125</v>
      </c>
      <c r="F12" s="36"/>
      <c r="G12" s="38">
        <f t="shared" si="0"/>
        <v>20610</v>
      </c>
      <c r="H12" s="38">
        <f t="shared" si="0"/>
        <v>46803</v>
      </c>
      <c r="I12" s="38">
        <f t="shared" si="0"/>
        <v>46803</v>
      </c>
    </row>
    <row r="13" spans="1:9" ht="13.5">
      <c r="A13" s="30" t="s">
        <v>126</v>
      </c>
      <c r="B13" s="62">
        <v>941</v>
      </c>
      <c r="C13" s="36" t="s">
        <v>195</v>
      </c>
      <c r="D13" s="36" t="s">
        <v>203</v>
      </c>
      <c r="E13" s="36" t="s">
        <v>125</v>
      </c>
      <c r="F13" s="36">
        <v>500</v>
      </c>
      <c r="G13" s="38">
        <f>G14</f>
        <v>20610</v>
      </c>
      <c r="H13" s="38">
        <f t="shared" si="0"/>
        <v>46803</v>
      </c>
      <c r="I13" s="38">
        <f t="shared" si="0"/>
        <v>46803</v>
      </c>
    </row>
    <row r="14" spans="1:9" ht="13.5">
      <c r="A14" s="30" t="s">
        <v>297</v>
      </c>
      <c r="B14" s="62">
        <v>941</v>
      </c>
      <c r="C14" s="36" t="s">
        <v>195</v>
      </c>
      <c r="D14" s="36" t="s">
        <v>203</v>
      </c>
      <c r="E14" s="36" t="s">
        <v>125</v>
      </c>
      <c r="F14" s="36" t="s">
        <v>298</v>
      </c>
      <c r="G14" s="38">
        <v>20610</v>
      </c>
      <c r="H14" s="38">
        <v>46803</v>
      </c>
      <c r="I14" s="38">
        <v>46803</v>
      </c>
    </row>
  </sheetData>
  <sheetProtection/>
  <mergeCells count="5">
    <mergeCell ref="A5:I5"/>
    <mergeCell ref="A6:I6"/>
    <mergeCell ref="B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65.28125" style="9" customWidth="1"/>
    <col min="2" max="2" width="4.57421875" style="9" customWidth="1"/>
    <col min="3" max="3" width="4.8515625" style="9" customWidth="1"/>
    <col min="4" max="4" width="4.7109375" style="9" customWidth="1"/>
    <col min="5" max="5" width="11.8515625" style="9" customWidth="1"/>
    <col min="6" max="6" width="5.421875" style="9" customWidth="1"/>
    <col min="7" max="7" width="15.140625" style="9" customWidth="1"/>
    <col min="8" max="8" width="14.00390625" style="9" customWidth="1"/>
    <col min="9" max="9" width="15.00390625" style="9" customWidth="1"/>
    <col min="10" max="10" width="9.140625" style="9" customWidth="1"/>
    <col min="11" max="11" width="12.421875" style="9" customWidth="1"/>
    <col min="12" max="12" width="11.8515625" style="9" customWidth="1"/>
    <col min="13" max="13" width="11.28125" style="9" bestFit="1" customWidth="1"/>
    <col min="14" max="16384" width="9.140625" style="9" customWidth="1"/>
  </cols>
  <sheetData>
    <row r="1" ht="12.75">
      <c r="I1" s="18" t="s">
        <v>232</v>
      </c>
    </row>
    <row r="2" ht="12.75">
      <c r="I2" s="18" t="s">
        <v>46</v>
      </c>
    </row>
    <row r="3" ht="12.75">
      <c r="I3" s="18" t="s">
        <v>47</v>
      </c>
    </row>
    <row r="4" spans="5:13" ht="12.75">
      <c r="E4" s="18"/>
      <c r="K4" s="54"/>
      <c r="L4" s="54"/>
      <c r="M4" s="54"/>
    </row>
    <row r="5" spans="1:9" ht="15.75" customHeight="1">
      <c r="A5" s="125" t="s">
        <v>355</v>
      </c>
      <c r="B5" s="125"/>
      <c r="C5" s="125"/>
      <c r="D5" s="125"/>
      <c r="E5" s="125"/>
      <c r="F5" s="125"/>
      <c r="G5" s="125"/>
      <c r="H5" s="125"/>
      <c r="I5" s="125"/>
    </row>
    <row r="6" spans="1:9" ht="15.75" customHeight="1">
      <c r="A6" s="125" t="s">
        <v>442</v>
      </c>
      <c r="B6" s="125"/>
      <c r="C6" s="125"/>
      <c r="D6" s="125"/>
      <c r="E6" s="125"/>
      <c r="F6" s="125"/>
      <c r="G6" s="125"/>
      <c r="H6" s="125"/>
      <c r="I6" s="125"/>
    </row>
    <row r="7" spans="1:13" ht="12.75">
      <c r="A7" s="59"/>
      <c r="B7" s="59"/>
      <c r="C7" s="59"/>
      <c r="D7" s="59"/>
      <c r="E7" s="59"/>
      <c r="G7" s="53"/>
      <c r="H7" s="53"/>
      <c r="I7" s="53"/>
      <c r="L7" s="54"/>
      <c r="M7" s="54"/>
    </row>
    <row r="8" spans="1:9" ht="12.75">
      <c r="A8" s="60" t="s">
        <v>94</v>
      </c>
      <c r="B8" s="47" t="s">
        <v>102</v>
      </c>
      <c r="C8" s="48" t="s">
        <v>103</v>
      </c>
      <c r="D8" s="48" t="s">
        <v>104</v>
      </c>
      <c r="E8" s="48" t="s">
        <v>105</v>
      </c>
      <c r="F8" s="48" t="s">
        <v>106</v>
      </c>
      <c r="G8" s="48">
        <v>2022</v>
      </c>
      <c r="H8" s="47">
        <v>2023</v>
      </c>
      <c r="I8" s="47">
        <v>2024</v>
      </c>
    </row>
    <row r="9" spans="1:9" ht="12.75">
      <c r="A9" s="33"/>
      <c r="B9" s="60">
        <v>941</v>
      </c>
      <c r="C9" s="63" t="s">
        <v>202</v>
      </c>
      <c r="D9" s="63" t="s">
        <v>202</v>
      </c>
      <c r="E9" s="63"/>
      <c r="F9" s="63"/>
      <c r="G9" s="68">
        <f>G10</f>
        <v>147000</v>
      </c>
      <c r="H9" s="68">
        <f>H10</f>
        <v>147000</v>
      </c>
      <c r="I9" s="68">
        <f>I10</f>
        <v>147000</v>
      </c>
    </row>
    <row r="10" spans="1:9" ht="12.75">
      <c r="A10" s="33" t="s">
        <v>182</v>
      </c>
      <c r="B10" s="60">
        <v>941</v>
      </c>
      <c r="C10" s="63">
        <v>10</v>
      </c>
      <c r="D10" s="63" t="s">
        <v>202</v>
      </c>
      <c r="E10" s="63"/>
      <c r="F10" s="63"/>
      <c r="G10" s="37">
        <f aca="true" t="shared" si="0" ref="G10:I15">G11</f>
        <v>147000</v>
      </c>
      <c r="H10" s="37">
        <f t="shared" si="0"/>
        <v>147000</v>
      </c>
      <c r="I10" s="37">
        <f t="shared" si="0"/>
        <v>147000</v>
      </c>
    </row>
    <row r="11" spans="1:9" ht="12.75">
      <c r="A11" s="30" t="s">
        <v>183</v>
      </c>
      <c r="B11" s="62">
        <v>941</v>
      </c>
      <c r="C11" s="36">
        <v>10</v>
      </c>
      <c r="D11" s="36" t="s">
        <v>195</v>
      </c>
      <c r="E11" s="36"/>
      <c r="F11" s="36"/>
      <c r="G11" s="38">
        <f t="shared" si="0"/>
        <v>147000</v>
      </c>
      <c r="H11" s="38">
        <f t="shared" si="0"/>
        <v>147000</v>
      </c>
      <c r="I11" s="38">
        <f t="shared" si="0"/>
        <v>147000</v>
      </c>
    </row>
    <row r="12" spans="1:9" ht="26.25">
      <c r="A12" s="30" t="s">
        <v>120</v>
      </c>
      <c r="B12" s="62">
        <v>941</v>
      </c>
      <c r="C12" s="36">
        <v>10</v>
      </c>
      <c r="D12" s="36" t="s">
        <v>195</v>
      </c>
      <c r="E12" s="36" t="s">
        <v>121</v>
      </c>
      <c r="F12" s="36"/>
      <c r="G12" s="38">
        <f t="shared" si="0"/>
        <v>147000</v>
      </c>
      <c r="H12" s="38">
        <f t="shared" si="0"/>
        <v>147000</v>
      </c>
      <c r="I12" s="38">
        <f t="shared" si="0"/>
        <v>147000</v>
      </c>
    </row>
    <row r="13" spans="1:9" ht="12.75">
      <c r="A13" s="30" t="s">
        <v>175</v>
      </c>
      <c r="B13" s="62">
        <v>941</v>
      </c>
      <c r="C13" s="36">
        <v>10</v>
      </c>
      <c r="D13" s="36" t="s">
        <v>195</v>
      </c>
      <c r="E13" s="36" t="s">
        <v>123</v>
      </c>
      <c r="F13" s="36"/>
      <c r="G13" s="38">
        <f t="shared" si="0"/>
        <v>147000</v>
      </c>
      <c r="H13" s="38">
        <f t="shared" si="0"/>
        <v>147000</v>
      </c>
      <c r="I13" s="38">
        <f t="shared" si="0"/>
        <v>147000</v>
      </c>
    </row>
    <row r="14" spans="1:9" ht="12.75">
      <c r="A14" s="29" t="s">
        <v>184</v>
      </c>
      <c r="B14" s="62">
        <v>941</v>
      </c>
      <c r="C14" s="36">
        <v>10</v>
      </c>
      <c r="D14" s="36" t="s">
        <v>195</v>
      </c>
      <c r="E14" s="36" t="s">
        <v>185</v>
      </c>
      <c r="F14" s="36"/>
      <c r="G14" s="38">
        <f t="shared" si="0"/>
        <v>147000</v>
      </c>
      <c r="H14" s="38">
        <f t="shared" si="0"/>
        <v>147000</v>
      </c>
      <c r="I14" s="38">
        <f t="shared" si="0"/>
        <v>147000</v>
      </c>
    </row>
    <row r="15" spans="1:9" ht="12.75">
      <c r="A15" s="29" t="s">
        <v>186</v>
      </c>
      <c r="B15" s="62">
        <v>941</v>
      </c>
      <c r="C15" s="36">
        <v>10</v>
      </c>
      <c r="D15" s="36" t="s">
        <v>195</v>
      </c>
      <c r="E15" s="36" t="s">
        <v>185</v>
      </c>
      <c r="F15" s="36">
        <v>310</v>
      </c>
      <c r="G15" s="38">
        <f>G16</f>
        <v>147000</v>
      </c>
      <c r="H15" s="38">
        <f t="shared" si="0"/>
        <v>147000</v>
      </c>
      <c r="I15" s="38">
        <f t="shared" si="0"/>
        <v>147000</v>
      </c>
    </row>
    <row r="16" spans="1:9" ht="12.75">
      <c r="A16" s="29" t="s">
        <v>304</v>
      </c>
      <c r="B16" s="62">
        <v>941</v>
      </c>
      <c r="C16" s="36">
        <v>10</v>
      </c>
      <c r="D16" s="36" t="s">
        <v>195</v>
      </c>
      <c r="E16" s="36" t="s">
        <v>185</v>
      </c>
      <c r="F16" s="36" t="s">
        <v>233</v>
      </c>
      <c r="G16" s="38">
        <v>147000</v>
      </c>
      <c r="H16" s="38">
        <v>147000</v>
      </c>
      <c r="I16" s="38">
        <v>147000</v>
      </c>
    </row>
    <row r="17" spans="1:9" ht="12.75">
      <c r="A17" s="2"/>
      <c r="B17" s="142"/>
      <c r="C17" s="143"/>
      <c r="D17" s="143"/>
      <c r="E17" s="143"/>
      <c r="F17" s="143"/>
      <c r="G17" s="140">
        <f>G9</f>
        <v>147000</v>
      </c>
      <c r="H17" s="140">
        <f>H9</f>
        <v>147000</v>
      </c>
      <c r="I17" s="140">
        <f>I9</f>
        <v>147000</v>
      </c>
    </row>
    <row r="18" spans="1:9" ht="12.75">
      <c r="A18" s="60" t="s">
        <v>194</v>
      </c>
      <c r="B18" s="142"/>
      <c r="C18" s="143"/>
      <c r="D18" s="143"/>
      <c r="E18" s="143"/>
      <c r="F18" s="143"/>
      <c r="G18" s="141"/>
      <c r="H18" s="141"/>
      <c r="I18" s="141"/>
    </row>
  </sheetData>
  <sheetProtection/>
  <mergeCells count="10">
    <mergeCell ref="A5:I5"/>
    <mergeCell ref="H17:H18"/>
    <mergeCell ref="I17:I18"/>
    <mergeCell ref="A6:I6"/>
    <mergeCell ref="B17:B18"/>
    <mergeCell ref="C17:C18"/>
    <mergeCell ref="D17:D18"/>
    <mergeCell ref="E17:E18"/>
    <mergeCell ref="F17:F18"/>
    <mergeCell ref="G17:G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3"/>
  <sheetViews>
    <sheetView zoomScalePageLayoutView="0" workbookViewId="0" topLeftCell="A12">
      <selection activeCell="G29" sqref="G29"/>
    </sheetView>
  </sheetViews>
  <sheetFormatPr defaultColWidth="9.140625" defaultRowHeight="15"/>
  <cols>
    <col min="1" max="1" width="57.28125" style="89" customWidth="1"/>
    <col min="2" max="2" width="4.57421875" style="89" customWidth="1"/>
    <col min="3" max="3" width="4.8515625" style="89" customWidth="1"/>
    <col min="4" max="4" width="4.7109375" style="89" customWidth="1"/>
    <col min="5" max="5" width="11.8515625" style="89" customWidth="1"/>
    <col min="6" max="6" width="5.421875" style="89" customWidth="1"/>
    <col min="7" max="7" width="15.140625" style="90" customWidth="1"/>
    <col min="8" max="8" width="16.57421875" style="90" customWidth="1"/>
    <col min="9" max="9" width="14.00390625" style="90" customWidth="1"/>
    <col min="10" max="10" width="8.421875" style="89" customWidth="1"/>
    <col min="11" max="11" width="19.7109375" style="89" customWidth="1"/>
    <col min="12" max="12" width="16.00390625" style="89" customWidth="1"/>
    <col min="13" max="13" width="11.28125" style="89" bestFit="1" customWidth="1"/>
    <col min="14" max="16384" width="9.140625" style="89" customWidth="1"/>
  </cols>
  <sheetData>
    <row r="1" ht="12.75">
      <c r="I1" s="91" t="s">
        <v>354</v>
      </c>
    </row>
    <row r="2" ht="12.75">
      <c r="I2" s="91" t="s">
        <v>46</v>
      </c>
    </row>
    <row r="3" ht="12.75">
      <c r="I3" s="91" t="s">
        <v>47</v>
      </c>
    </row>
    <row r="4" spans="5:13" ht="12.75">
      <c r="E4" s="91"/>
      <c r="K4" s="92"/>
      <c r="L4" s="92"/>
      <c r="M4" s="92"/>
    </row>
    <row r="5" spans="1:9" ht="15.75" customHeight="1">
      <c r="A5" s="146" t="s">
        <v>441</v>
      </c>
      <c r="B5" s="146"/>
      <c r="C5" s="146"/>
      <c r="D5" s="146"/>
      <c r="E5" s="146"/>
      <c r="F5" s="146"/>
      <c r="G5" s="146"/>
      <c r="H5" s="146"/>
      <c r="I5" s="146"/>
    </row>
    <row r="6" spans="1:13" ht="12.75">
      <c r="A6" s="93"/>
      <c r="B6" s="93"/>
      <c r="C6" s="93"/>
      <c r="D6" s="93"/>
      <c r="E6" s="93"/>
      <c r="G6" s="94"/>
      <c r="H6" s="94"/>
      <c r="I6" s="94"/>
      <c r="K6" s="92"/>
      <c r="L6" s="92"/>
      <c r="M6" s="92"/>
    </row>
    <row r="7" spans="1:12" ht="12.75">
      <c r="A7" s="95" t="s">
        <v>94</v>
      </c>
      <c r="B7" s="95" t="s">
        <v>102</v>
      </c>
      <c r="C7" s="95" t="s">
        <v>103</v>
      </c>
      <c r="D7" s="95" t="s">
        <v>104</v>
      </c>
      <c r="E7" s="95" t="s">
        <v>105</v>
      </c>
      <c r="F7" s="95" t="s">
        <v>106</v>
      </c>
      <c r="G7" s="96">
        <v>2022</v>
      </c>
      <c r="H7" s="96">
        <v>2023</v>
      </c>
      <c r="I7" s="96">
        <v>2024</v>
      </c>
      <c r="L7" s="97"/>
    </row>
    <row r="8" spans="1:12" ht="14.25" customHeight="1">
      <c r="A8" s="149" t="s">
        <v>96</v>
      </c>
      <c r="B8" s="152">
        <v>941</v>
      </c>
      <c r="C8" s="148" t="s">
        <v>202</v>
      </c>
      <c r="D8" s="148" t="s">
        <v>202</v>
      </c>
      <c r="E8" s="148"/>
      <c r="F8" s="148"/>
      <c r="G8" s="144">
        <f>G10+G68+G79+G97+G135+G186+G199+G212+G219+G226</f>
        <v>8042180</v>
      </c>
      <c r="H8" s="144">
        <f>H10+H68+H79+H97+H135+H186+H199+H212+H219+H226+H234</f>
        <v>6380950</v>
      </c>
      <c r="I8" s="144">
        <f>I10+I68+I79+I97+I135+I186+I199+I212+I219+I226+I234</f>
        <v>6400950</v>
      </c>
      <c r="J8" s="151"/>
      <c r="L8" s="92"/>
    </row>
    <row r="9" spans="1:12" ht="12.75">
      <c r="A9" s="150"/>
      <c r="B9" s="152"/>
      <c r="C9" s="148"/>
      <c r="D9" s="148"/>
      <c r="E9" s="148"/>
      <c r="F9" s="148"/>
      <c r="G9" s="145"/>
      <c r="H9" s="145"/>
      <c r="I9" s="145"/>
      <c r="J9" s="151"/>
      <c r="L9" s="92"/>
    </row>
    <row r="10" spans="1:9" ht="12.75">
      <c r="A10" s="98" t="s">
        <v>107</v>
      </c>
      <c r="B10" s="95">
        <v>941</v>
      </c>
      <c r="C10" s="99" t="s">
        <v>195</v>
      </c>
      <c r="D10" s="99" t="s">
        <v>202</v>
      </c>
      <c r="E10" s="99"/>
      <c r="F10" s="99"/>
      <c r="G10" s="100">
        <f>G11+G18+G40+G49+G54+G48</f>
        <v>3802480</v>
      </c>
      <c r="H10" s="100">
        <f>H11+H18+H40+H49+H54</f>
        <v>3547410</v>
      </c>
      <c r="I10" s="100">
        <f>I11+I18+I40+I49+I54</f>
        <v>3546610</v>
      </c>
    </row>
    <row r="11" spans="1:9" ht="16.5" customHeight="1">
      <c r="A11" s="101" t="s">
        <v>108</v>
      </c>
      <c r="B11" s="102">
        <v>941</v>
      </c>
      <c r="C11" s="103" t="s">
        <v>195</v>
      </c>
      <c r="D11" s="103" t="s">
        <v>196</v>
      </c>
      <c r="E11" s="103"/>
      <c r="F11" s="103"/>
      <c r="G11" s="104">
        <f aca="true" t="shared" si="0" ref="G11:I13">G12</f>
        <v>718300</v>
      </c>
      <c r="H11" s="104">
        <f t="shared" si="0"/>
        <v>718300</v>
      </c>
      <c r="I11" s="104">
        <f t="shared" si="0"/>
        <v>718300</v>
      </c>
    </row>
    <row r="12" spans="1:9" ht="40.5" customHeight="1">
      <c r="A12" s="101" t="s">
        <v>109</v>
      </c>
      <c r="B12" s="102">
        <v>941</v>
      </c>
      <c r="C12" s="103" t="s">
        <v>195</v>
      </c>
      <c r="D12" s="103" t="s">
        <v>196</v>
      </c>
      <c r="E12" s="103" t="s">
        <v>110</v>
      </c>
      <c r="F12" s="103"/>
      <c r="G12" s="104">
        <f t="shared" si="0"/>
        <v>718300</v>
      </c>
      <c r="H12" s="104">
        <f t="shared" si="0"/>
        <v>718300</v>
      </c>
      <c r="I12" s="104">
        <f t="shared" si="0"/>
        <v>718300</v>
      </c>
    </row>
    <row r="13" spans="1:9" ht="12.75">
      <c r="A13" s="101" t="s">
        <v>111</v>
      </c>
      <c r="B13" s="102">
        <v>941</v>
      </c>
      <c r="C13" s="103" t="s">
        <v>195</v>
      </c>
      <c r="D13" s="103" t="s">
        <v>196</v>
      </c>
      <c r="E13" s="103" t="s">
        <v>112</v>
      </c>
      <c r="F13" s="103"/>
      <c r="G13" s="104">
        <f t="shared" si="0"/>
        <v>718300</v>
      </c>
      <c r="H13" s="104">
        <f t="shared" si="0"/>
        <v>718300</v>
      </c>
      <c r="I13" s="104">
        <f t="shared" si="0"/>
        <v>718300</v>
      </c>
    </row>
    <row r="14" spans="1:12" ht="26.25">
      <c r="A14" s="101" t="s">
        <v>286</v>
      </c>
      <c r="B14" s="102">
        <v>941</v>
      </c>
      <c r="C14" s="103" t="s">
        <v>195</v>
      </c>
      <c r="D14" s="103" t="s">
        <v>196</v>
      </c>
      <c r="E14" s="103" t="s">
        <v>112</v>
      </c>
      <c r="F14" s="103">
        <v>120</v>
      </c>
      <c r="G14" s="105">
        <f>G15+G16+G17</f>
        <v>718300</v>
      </c>
      <c r="H14" s="105">
        <f>H15+H16+H17</f>
        <v>718300</v>
      </c>
      <c r="I14" s="105">
        <f>I15+I16+I17</f>
        <v>718300</v>
      </c>
      <c r="L14" s="92"/>
    </row>
    <row r="15" spans="1:9" ht="12.75">
      <c r="A15" s="101" t="s">
        <v>285</v>
      </c>
      <c r="B15" s="102">
        <v>941</v>
      </c>
      <c r="C15" s="103" t="s">
        <v>195</v>
      </c>
      <c r="D15" s="103" t="s">
        <v>196</v>
      </c>
      <c r="E15" s="103" t="s">
        <v>112</v>
      </c>
      <c r="F15" s="103" t="s">
        <v>289</v>
      </c>
      <c r="G15" s="105">
        <v>521000</v>
      </c>
      <c r="H15" s="105">
        <v>521000</v>
      </c>
      <c r="I15" s="105">
        <v>521000</v>
      </c>
    </row>
    <row r="16" spans="1:9" ht="26.25">
      <c r="A16" s="101" t="s">
        <v>287</v>
      </c>
      <c r="B16" s="102">
        <v>941</v>
      </c>
      <c r="C16" s="103" t="s">
        <v>195</v>
      </c>
      <c r="D16" s="103" t="s">
        <v>196</v>
      </c>
      <c r="E16" s="103" t="s">
        <v>112</v>
      </c>
      <c r="F16" s="103" t="s">
        <v>290</v>
      </c>
      <c r="G16" s="105">
        <v>40000</v>
      </c>
      <c r="H16" s="105">
        <v>40000</v>
      </c>
      <c r="I16" s="105">
        <v>40000</v>
      </c>
    </row>
    <row r="17" spans="1:9" ht="39">
      <c r="A17" s="101" t="s">
        <v>288</v>
      </c>
      <c r="B17" s="102">
        <v>941</v>
      </c>
      <c r="C17" s="103" t="s">
        <v>195</v>
      </c>
      <c r="D17" s="103" t="s">
        <v>196</v>
      </c>
      <c r="E17" s="103" t="s">
        <v>112</v>
      </c>
      <c r="F17" s="103" t="s">
        <v>291</v>
      </c>
      <c r="G17" s="105">
        <v>157300</v>
      </c>
      <c r="H17" s="105">
        <v>157300</v>
      </c>
      <c r="I17" s="105">
        <v>157300</v>
      </c>
    </row>
    <row r="18" spans="1:9" ht="12.75">
      <c r="A18" s="101" t="s">
        <v>113</v>
      </c>
      <c r="B18" s="102">
        <v>941</v>
      </c>
      <c r="C18" s="103" t="s">
        <v>195</v>
      </c>
      <c r="D18" s="103" t="s">
        <v>198</v>
      </c>
      <c r="E18" s="103"/>
      <c r="F18" s="103"/>
      <c r="G18" s="104">
        <f>G19</f>
        <v>2908670</v>
      </c>
      <c r="H18" s="104">
        <f>H19</f>
        <v>2703600</v>
      </c>
      <c r="I18" s="104">
        <f>I19</f>
        <v>2702800</v>
      </c>
    </row>
    <row r="19" spans="1:11" ht="39">
      <c r="A19" s="101" t="s">
        <v>109</v>
      </c>
      <c r="B19" s="102">
        <v>941</v>
      </c>
      <c r="C19" s="103" t="s">
        <v>195</v>
      </c>
      <c r="D19" s="103" t="s">
        <v>198</v>
      </c>
      <c r="E19" s="103" t="s">
        <v>110</v>
      </c>
      <c r="F19" s="103"/>
      <c r="G19" s="104">
        <f>G20+G33</f>
        <v>2908670</v>
      </c>
      <c r="H19" s="104">
        <f>H20+H33</f>
        <v>2703600</v>
      </c>
      <c r="I19" s="104">
        <f>I20+I33</f>
        <v>2702800</v>
      </c>
      <c r="K19" s="97"/>
    </row>
    <row r="20" spans="1:11" ht="12.75">
      <c r="A20" s="101" t="s">
        <v>114</v>
      </c>
      <c r="B20" s="102">
        <v>941</v>
      </c>
      <c r="C20" s="103" t="s">
        <v>195</v>
      </c>
      <c r="D20" s="103" t="s">
        <v>198</v>
      </c>
      <c r="E20" s="103" t="s">
        <v>115</v>
      </c>
      <c r="F20" s="103"/>
      <c r="G20" s="104">
        <f>G21+G25+G30</f>
        <v>2721420</v>
      </c>
      <c r="H20" s="104">
        <f>H21+H25+H30</f>
        <v>2516350</v>
      </c>
      <c r="I20" s="104">
        <f>I21+I25+I30</f>
        <v>2515550</v>
      </c>
      <c r="K20" s="92"/>
    </row>
    <row r="21" spans="1:9" ht="26.25">
      <c r="A21" s="101" t="s">
        <v>286</v>
      </c>
      <c r="B21" s="102">
        <v>941</v>
      </c>
      <c r="C21" s="103" t="s">
        <v>195</v>
      </c>
      <c r="D21" s="103" t="s">
        <v>198</v>
      </c>
      <c r="E21" s="103" t="s">
        <v>115</v>
      </c>
      <c r="F21" s="103">
        <v>120</v>
      </c>
      <c r="G21" s="105">
        <f>G22+G23+G24</f>
        <v>2089500</v>
      </c>
      <c r="H21" s="105">
        <f>H22+H23+H24</f>
        <v>2089500</v>
      </c>
      <c r="I21" s="105">
        <f>I22+I23+I24</f>
        <v>2089500</v>
      </c>
    </row>
    <row r="22" spans="1:9" ht="12.75">
      <c r="A22" s="101" t="s">
        <v>285</v>
      </c>
      <c r="B22" s="102">
        <v>941</v>
      </c>
      <c r="C22" s="103" t="s">
        <v>195</v>
      </c>
      <c r="D22" s="103" t="s">
        <v>198</v>
      </c>
      <c r="E22" s="103" t="s">
        <v>115</v>
      </c>
      <c r="F22" s="103" t="s">
        <v>289</v>
      </c>
      <c r="G22" s="105">
        <f>1598000-86000</f>
        <v>1512000</v>
      </c>
      <c r="H22" s="105">
        <v>1512000</v>
      </c>
      <c r="I22" s="105">
        <v>1512000</v>
      </c>
    </row>
    <row r="23" spans="1:9" ht="26.25">
      <c r="A23" s="101" t="s">
        <v>287</v>
      </c>
      <c r="B23" s="102">
        <v>941</v>
      </c>
      <c r="C23" s="103" t="s">
        <v>195</v>
      </c>
      <c r="D23" s="103" t="s">
        <v>198</v>
      </c>
      <c r="E23" s="103" t="s">
        <v>115</v>
      </c>
      <c r="F23" s="103" t="s">
        <v>290</v>
      </c>
      <c r="G23" s="105">
        <f>40000+40000+24000+18000+1000+6000+500</f>
        <v>129500</v>
      </c>
      <c r="H23" s="105">
        <v>129500</v>
      </c>
      <c r="I23" s="105">
        <v>129500</v>
      </c>
    </row>
    <row r="24" spans="1:9" ht="39">
      <c r="A24" s="101" t="s">
        <v>288</v>
      </c>
      <c r="B24" s="102">
        <v>941</v>
      </c>
      <c r="C24" s="103" t="s">
        <v>195</v>
      </c>
      <c r="D24" s="103" t="s">
        <v>198</v>
      </c>
      <c r="E24" s="103" t="s">
        <v>115</v>
      </c>
      <c r="F24" s="103" t="s">
        <v>291</v>
      </c>
      <c r="G24" s="105">
        <v>448000</v>
      </c>
      <c r="H24" s="105">
        <v>448000</v>
      </c>
      <c r="I24" s="105">
        <v>448000</v>
      </c>
    </row>
    <row r="25" spans="1:9" ht="26.25">
      <c r="A25" s="101" t="s">
        <v>293</v>
      </c>
      <c r="B25" s="102">
        <v>941</v>
      </c>
      <c r="C25" s="103" t="s">
        <v>195</v>
      </c>
      <c r="D25" s="103" t="s">
        <v>198</v>
      </c>
      <c r="E25" s="103" t="s">
        <v>115</v>
      </c>
      <c r="F25" s="103">
        <v>240</v>
      </c>
      <c r="G25" s="105">
        <f>G27+G28+G29</f>
        <v>623270</v>
      </c>
      <c r="H25" s="105">
        <f>H27+H28+H29</f>
        <v>418200</v>
      </c>
      <c r="I25" s="105">
        <f>I27+I28+I29</f>
        <v>417400</v>
      </c>
    </row>
    <row r="26" spans="1:9" ht="12.75" customHeight="1" hidden="1">
      <c r="A26" s="101"/>
      <c r="B26" s="102"/>
      <c r="C26" s="103"/>
      <c r="D26" s="106"/>
      <c r="E26" s="103"/>
      <c r="F26" s="103"/>
      <c r="G26" s="107"/>
      <c r="H26" s="107"/>
      <c r="I26" s="108"/>
    </row>
    <row r="27" spans="1:9" ht="30.75" customHeight="1">
      <c r="A27" s="101" t="s">
        <v>295</v>
      </c>
      <c r="B27" s="102">
        <v>941</v>
      </c>
      <c r="C27" s="103" t="s">
        <v>195</v>
      </c>
      <c r="D27" s="103" t="s">
        <v>198</v>
      </c>
      <c r="E27" s="103" t="s">
        <v>115</v>
      </c>
      <c r="F27" s="103" t="s">
        <v>296</v>
      </c>
      <c r="G27" s="105">
        <v>125000</v>
      </c>
      <c r="H27" s="105">
        <f>151000-21000+34000-50000-54000</f>
        <v>60000</v>
      </c>
      <c r="I27" s="105">
        <f>151000-9000+34000-50000</f>
        <v>126000</v>
      </c>
    </row>
    <row r="28" spans="1:9" ht="12.75" customHeight="1">
      <c r="A28" s="101" t="s">
        <v>294</v>
      </c>
      <c r="B28" s="102">
        <v>941</v>
      </c>
      <c r="C28" s="103" t="s">
        <v>195</v>
      </c>
      <c r="D28" s="103" t="s">
        <v>198</v>
      </c>
      <c r="E28" s="103" t="s">
        <v>115</v>
      </c>
      <c r="F28" s="103" t="s">
        <v>292</v>
      </c>
      <c r="G28" s="105">
        <f>143500-8000-11830</f>
        <v>123670</v>
      </c>
      <c r="H28" s="105">
        <f>29397+50000+3</f>
        <v>79400</v>
      </c>
      <c r="I28" s="105">
        <f>35597+3</f>
        <v>35600</v>
      </c>
    </row>
    <row r="29" spans="1:9" ht="12.75" customHeight="1">
      <c r="A29" s="101" t="s">
        <v>416</v>
      </c>
      <c r="B29" s="102">
        <v>941</v>
      </c>
      <c r="C29" s="103" t="s">
        <v>195</v>
      </c>
      <c r="D29" s="103" t="s">
        <v>198</v>
      </c>
      <c r="E29" s="103" t="s">
        <v>115</v>
      </c>
      <c r="F29" s="103" t="s">
        <v>417</v>
      </c>
      <c r="G29" s="105">
        <f>394600-20000</f>
        <v>374600</v>
      </c>
      <c r="H29" s="105">
        <f>128800+150000</f>
        <v>278800</v>
      </c>
      <c r="I29" s="105">
        <f>135800+120000</f>
        <v>255800</v>
      </c>
    </row>
    <row r="30" spans="1:9" ht="12.75">
      <c r="A30" s="101" t="s">
        <v>116</v>
      </c>
      <c r="B30" s="102">
        <v>941</v>
      </c>
      <c r="C30" s="103" t="s">
        <v>195</v>
      </c>
      <c r="D30" s="103" t="s">
        <v>198</v>
      </c>
      <c r="E30" s="103" t="s">
        <v>115</v>
      </c>
      <c r="F30" s="103">
        <v>850</v>
      </c>
      <c r="G30" s="105">
        <f>G31+G32</f>
        <v>8650</v>
      </c>
      <c r="H30" s="105">
        <f>H31+H32</f>
        <v>8650</v>
      </c>
      <c r="I30" s="105">
        <f>I31+I32</f>
        <v>8650</v>
      </c>
    </row>
    <row r="31" spans="1:9" ht="12.75">
      <c r="A31" s="101" t="s">
        <v>300</v>
      </c>
      <c r="B31" s="102">
        <v>941</v>
      </c>
      <c r="C31" s="103" t="s">
        <v>195</v>
      </c>
      <c r="D31" s="103" t="s">
        <v>198</v>
      </c>
      <c r="E31" s="103" t="s">
        <v>115</v>
      </c>
      <c r="F31" s="103" t="s">
        <v>299</v>
      </c>
      <c r="G31" s="105">
        <v>2650</v>
      </c>
      <c r="H31" s="105">
        <v>2650</v>
      </c>
      <c r="I31" s="105">
        <v>2650</v>
      </c>
    </row>
    <row r="32" spans="1:9" ht="12.75">
      <c r="A32" s="101" t="s">
        <v>302</v>
      </c>
      <c r="B32" s="102">
        <v>941</v>
      </c>
      <c r="C32" s="103" t="s">
        <v>195</v>
      </c>
      <c r="D32" s="103" t="s">
        <v>198</v>
      </c>
      <c r="E32" s="103" t="s">
        <v>115</v>
      </c>
      <c r="F32" s="103" t="s">
        <v>301</v>
      </c>
      <c r="G32" s="105">
        <v>6000</v>
      </c>
      <c r="H32" s="105">
        <f>5997+3</f>
        <v>6000</v>
      </c>
      <c r="I32" s="105">
        <v>6000</v>
      </c>
    </row>
    <row r="33" spans="1:9" ht="26.25">
      <c r="A33" s="101" t="s">
        <v>117</v>
      </c>
      <c r="B33" s="102">
        <v>941</v>
      </c>
      <c r="C33" s="103" t="s">
        <v>195</v>
      </c>
      <c r="D33" s="103" t="s">
        <v>198</v>
      </c>
      <c r="E33" s="103" t="s">
        <v>118</v>
      </c>
      <c r="F33" s="103"/>
      <c r="G33" s="105">
        <f>G34</f>
        <v>187250</v>
      </c>
      <c r="H33" s="105">
        <f>H34</f>
        <v>187250</v>
      </c>
      <c r="I33" s="105">
        <f>I34</f>
        <v>187250</v>
      </c>
    </row>
    <row r="34" spans="1:9" ht="26.25">
      <c r="A34" s="101" t="s">
        <v>286</v>
      </c>
      <c r="B34" s="102">
        <v>941</v>
      </c>
      <c r="C34" s="103" t="s">
        <v>195</v>
      </c>
      <c r="D34" s="103" t="s">
        <v>198</v>
      </c>
      <c r="E34" s="103" t="s">
        <v>118</v>
      </c>
      <c r="F34" s="103">
        <v>120</v>
      </c>
      <c r="G34" s="105">
        <f>G35+G36+G37</f>
        <v>187250</v>
      </c>
      <c r="H34" s="105">
        <f>H35+H36+H37</f>
        <v>187250</v>
      </c>
      <c r="I34" s="105">
        <f>I35+I36+I37</f>
        <v>187250</v>
      </c>
    </row>
    <row r="35" spans="1:9" ht="12.75">
      <c r="A35" s="101" t="s">
        <v>285</v>
      </c>
      <c r="B35" s="102">
        <v>941</v>
      </c>
      <c r="C35" s="103" t="s">
        <v>195</v>
      </c>
      <c r="D35" s="103" t="s">
        <v>198</v>
      </c>
      <c r="E35" s="103" t="s">
        <v>118</v>
      </c>
      <c r="F35" s="103" t="s">
        <v>289</v>
      </c>
      <c r="G35" s="105">
        <v>131900</v>
      </c>
      <c r="H35" s="105">
        <v>131900</v>
      </c>
      <c r="I35" s="105">
        <v>131900</v>
      </c>
    </row>
    <row r="36" spans="1:9" ht="26.25">
      <c r="A36" s="101" t="s">
        <v>287</v>
      </c>
      <c r="B36" s="102">
        <v>941</v>
      </c>
      <c r="C36" s="103" t="s">
        <v>195</v>
      </c>
      <c r="D36" s="103" t="s">
        <v>198</v>
      </c>
      <c r="E36" s="103" t="s">
        <v>118</v>
      </c>
      <c r="F36" s="103" t="s">
        <v>290</v>
      </c>
      <c r="G36" s="105">
        <v>16000</v>
      </c>
      <c r="H36" s="105">
        <v>16000</v>
      </c>
      <c r="I36" s="105">
        <v>16000</v>
      </c>
    </row>
    <row r="37" spans="1:9" ht="39">
      <c r="A37" s="101" t="s">
        <v>288</v>
      </c>
      <c r="B37" s="102">
        <v>941</v>
      </c>
      <c r="C37" s="103" t="s">
        <v>195</v>
      </c>
      <c r="D37" s="103" t="s">
        <v>198</v>
      </c>
      <c r="E37" s="103" t="s">
        <v>118</v>
      </c>
      <c r="F37" s="103" t="s">
        <v>291</v>
      </c>
      <c r="G37" s="105">
        <v>39350</v>
      </c>
      <c r="H37" s="105">
        <v>39350</v>
      </c>
      <c r="I37" s="105">
        <v>39350</v>
      </c>
    </row>
    <row r="38" spans="1:9" ht="26.25">
      <c r="A38" s="101" t="s">
        <v>119</v>
      </c>
      <c r="B38" s="102">
        <v>941</v>
      </c>
      <c r="C38" s="103" t="s">
        <v>195</v>
      </c>
      <c r="D38" s="103" t="s">
        <v>203</v>
      </c>
      <c r="E38" s="103"/>
      <c r="F38" s="103"/>
      <c r="G38" s="105">
        <f aca="true" t="shared" si="1" ref="G38:I42">G39</f>
        <v>26010</v>
      </c>
      <c r="H38" s="105">
        <f t="shared" si="1"/>
        <v>26010</v>
      </c>
      <c r="I38" s="105">
        <f t="shared" si="1"/>
        <v>26010</v>
      </c>
    </row>
    <row r="39" spans="1:9" ht="26.25">
      <c r="A39" s="101" t="s">
        <v>120</v>
      </c>
      <c r="B39" s="102">
        <v>941</v>
      </c>
      <c r="C39" s="103" t="s">
        <v>195</v>
      </c>
      <c r="D39" s="103" t="s">
        <v>203</v>
      </c>
      <c r="E39" s="103" t="s">
        <v>121</v>
      </c>
      <c r="F39" s="103"/>
      <c r="G39" s="105">
        <f t="shared" si="1"/>
        <v>26010</v>
      </c>
      <c r="H39" s="105">
        <f t="shared" si="1"/>
        <v>26010</v>
      </c>
      <c r="I39" s="105">
        <f t="shared" si="1"/>
        <v>26010</v>
      </c>
    </row>
    <row r="40" spans="1:9" ht="12.75">
      <c r="A40" s="101" t="s">
        <v>122</v>
      </c>
      <c r="B40" s="102">
        <v>941</v>
      </c>
      <c r="C40" s="103" t="s">
        <v>195</v>
      </c>
      <c r="D40" s="103" t="s">
        <v>203</v>
      </c>
      <c r="E40" s="103" t="s">
        <v>123</v>
      </c>
      <c r="F40" s="103"/>
      <c r="G40" s="105">
        <f t="shared" si="1"/>
        <v>26010</v>
      </c>
      <c r="H40" s="105">
        <f t="shared" si="1"/>
        <v>26010</v>
      </c>
      <c r="I40" s="105">
        <f t="shared" si="1"/>
        <v>26010</v>
      </c>
    </row>
    <row r="41" spans="1:9" ht="52.5" customHeight="1">
      <c r="A41" s="101" t="s">
        <v>124</v>
      </c>
      <c r="B41" s="102">
        <v>941</v>
      </c>
      <c r="C41" s="103" t="s">
        <v>195</v>
      </c>
      <c r="D41" s="103" t="s">
        <v>203</v>
      </c>
      <c r="E41" s="103" t="s">
        <v>125</v>
      </c>
      <c r="F41" s="103"/>
      <c r="G41" s="105">
        <f t="shared" si="1"/>
        <v>26010</v>
      </c>
      <c r="H41" s="105">
        <f t="shared" si="1"/>
        <v>26010</v>
      </c>
      <c r="I41" s="105">
        <f t="shared" si="1"/>
        <v>26010</v>
      </c>
    </row>
    <row r="42" spans="1:9" ht="12.75">
      <c r="A42" s="101" t="s">
        <v>126</v>
      </c>
      <c r="B42" s="102">
        <v>941</v>
      </c>
      <c r="C42" s="103" t="s">
        <v>195</v>
      </c>
      <c r="D42" s="103" t="s">
        <v>203</v>
      </c>
      <c r="E42" s="103" t="s">
        <v>125</v>
      </c>
      <c r="F42" s="103">
        <v>500</v>
      </c>
      <c r="G42" s="105">
        <f>G43</f>
        <v>26010</v>
      </c>
      <c r="H42" s="105">
        <f t="shared" si="1"/>
        <v>26010</v>
      </c>
      <c r="I42" s="105">
        <f t="shared" si="1"/>
        <v>26010</v>
      </c>
    </row>
    <row r="43" spans="1:9" ht="12.75">
      <c r="A43" s="101" t="s">
        <v>297</v>
      </c>
      <c r="B43" s="102">
        <v>941</v>
      </c>
      <c r="C43" s="103" t="s">
        <v>195</v>
      </c>
      <c r="D43" s="103" t="s">
        <v>203</v>
      </c>
      <c r="E43" s="103" t="s">
        <v>125</v>
      </c>
      <c r="F43" s="103" t="s">
        <v>298</v>
      </c>
      <c r="G43" s="105">
        <v>26010</v>
      </c>
      <c r="H43" s="105">
        <v>26010</v>
      </c>
      <c r="I43" s="105">
        <v>26010</v>
      </c>
    </row>
    <row r="44" spans="1:9" ht="12.75">
      <c r="A44" s="30" t="s">
        <v>451</v>
      </c>
      <c r="B44" s="124">
        <v>941</v>
      </c>
      <c r="C44" s="36" t="s">
        <v>195</v>
      </c>
      <c r="D44" s="36" t="s">
        <v>200</v>
      </c>
      <c r="E44" s="36"/>
      <c r="F44" s="36"/>
      <c r="G44" s="38">
        <f>G45</f>
        <v>48700</v>
      </c>
      <c r="H44" s="38"/>
      <c r="I44" s="38"/>
    </row>
    <row r="45" spans="1:9" ht="26.25">
      <c r="A45" s="30" t="s">
        <v>120</v>
      </c>
      <c r="B45" s="124">
        <v>941</v>
      </c>
      <c r="C45" s="36" t="s">
        <v>195</v>
      </c>
      <c r="D45" s="36" t="s">
        <v>200</v>
      </c>
      <c r="E45" s="36" t="s">
        <v>123</v>
      </c>
      <c r="F45" s="36"/>
      <c r="G45" s="38">
        <f>G46</f>
        <v>48700</v>
      </c>
      <c r="H45" s="38"/>
      <c r="I45" s="38"/>
    </row>
    <row r="46" spans="1:9" ht="26.25">
      <c r="A46" s="30" t="s">
        <v>452</v>
      </c>
      <c r="B46" s="124">
        <v>941</v>
      </c>
      <c r="C46" s="36" t="s">
        <v>195</v>
      </c>
      <c r="D46" s="36" t="s">
        <v>200</v>
      </c>
      <c r="E46" s="36" t="s">
        <v>423</v>
      </c>
      <c r="F46" s="36"/>
      <c r="G46" s="38">
        <f>G47</f>
        <v>48700</v>
      </c>
      <c r="H46" s="38"/>
      <c r="I46" s="38"/>
    </row>
    <row r="47" spans="1:9" ht="26.25">
      <c r="A47" s="153" t="s">
        <v>293</v>
      </c>
      <c r="B47" s="102">
        <v>941</v>
      </c>
      <c r="C47" s="103" t="s">
        <v>195</v>
      </c>
      <c r="D47" s="103" t="s">
        <v>200</v>
      </c>
      <c r="E47" s="36" t="s">
        <v>423</v>
      </c>
      <c r="F47" s="103" t="s">
        <v>219</v>
      </c>
      <c r="G47" s="105">
        <f>G48</f>
        <v>48700</v>
      </c>
      <c r="H47" s="105"/>
      <c r="I47" s="105"/>
    </row>
    <row r="48" spans="1:9" ht="12.75">
      <c r="A48" s="57" t="s">
        <v>294</v>
      </c>
      <c r="B48" s="102">
        <v>941</v>
      </c>
      <c r="C48" s="103" t="s">
        <v>195</v>
      </c>
      <c r="D48" s="103" t="s">
        <v>200</v>
      </c>
      <c r="E48" s="36" t="s">
        <v>423</v>
      </c>
      <c r="F48" s="103" t="s">
        <v>292</v>
      </c>
      <c r="G48" s="105">
        <v>48700</v>
      </c>
      <c r="H48" s="105"/>
      <c r="I48" s="105"/>
    </row>
    <row r="49" spans="1:9" ht="12.75">
      <c r="A49" s="101" t="s">
        <v>127</v>
      </c>
      <c r="B49" s="102">
        <v>941</v>
      </c>
      <c r="C49" s="103" t="s">
        <v>195</v>
      </c>
      <c r="D49" s="103">
        <v>11</v>
      </c>
      <c r="E49" s="103" t="s">
        <v>212</v>
      </c>
      <c r="F49" s="103"/>
      <c r="G49" s="105">
        <f aca="true" t="shared" si="2" ref="G49:I52">G50</f>
        <v>1300</v>
      </c>
      <c r="H49" s="105">
        <f t="shared" si="2"/>
        <v>5000</v>
      </c>
      <c r="I49" s="105">
        <f t="shared" si="2"/>
        <v>5000</v>
      </c>
    </row>
    <row r="50" spans="1:9" ht="26.25">
      <c r="A50" s="101" t="s">
        <v>120</v>
      </c>
      <c r="B50" s="102">
        <v>941</v>
      </c>
      <c r="C50" s="103" t="s">
        <v>195</v>
      </c>
      <c r="D50" s="103">
        <v>11</v>
      </c>
      <c r="E50" s="103" t="s">
        <v>121</v>
      </c>
      <c r="F50" s="103"/>
      <c r="G50" s="105">
        <f t="shared" si="2"/>
        <v>1300</v>
      </c>
      <c r="H50" s="105">
        <f t="shared" si="2"/>
        <v>5000</v>
      </c>
      <c r="I50" s="105">
        <f t="shared" si="2"/>
        <v>5000</v>
      </c>
    </row>
    <row r="51" spans="1:9" ht="12.75">
      <c r="A51" s="101" t="s">
        <v>122</v>
      </c>
      <c r="B51" s="102">
        <v>941</v>
      </c>
      <c r="C51" s="103" t="s">
        <v>195</v>
      </c>
      <c r="D51" s="103">
        <v>11</v>
      </c>
      <c r="E51" s="103" t="s">
        <v>123</v>
      </c>
      <c r="F51" s="103"/>
      <c r="G51" s="105">
        <f t="shared" si="2"/>
        <v>1300</v>
      </c>
      <c r="H51" s="105">
        <f t="shared" si="2"/>
        <v>5000</v>
      </c>
      <c r="I51" s="105">
        <f t="shared" si="2"/>
        <v>5000</v>
      </c>
    </row>
    <row r="52" spans="1:9" ht="26.25">
      <c r="A52" s="101" t="s">
        <v>128</v>
      </c>
      <c r="B52" s="102">
        <v>941</v>
      </c>
      <c r="C52" s="103" t="s">
        <v>195</v>
      </c>
      <c r="D52" s="103">
        <v>11</v>
      </c>
      <c r="E52" s="103" t="s">
        <v>129</v>
      </c>
      <c r="F52" s="103"/>
      <c r="G52" s="105">
        <v>1300</v>
      </c>
      <c r="H52" s="105">
        <f t="shared" si="2"/>
        <v>5000</v>
      </c>
      <c r="I52" s="105">
        <f t="shared" si="2"/>
        <v>5000</v>
      </c>
    </row>
    <row r="53" spans="1:9" ht="12.75">
      <c r="A53" s="101" t="s">
        <v>130</v>
      </c>
      <c r="B53" s="102">
        <v>941</v>
      </c>
      <c r="C53" s="103" t="s">
        <v>195</v>
      </c>
      <c r="D53" s="103">
        <v>11</v>
      </c>
      <c r="E53" s="103" t="s">
        <v>131</v>
      </c>
      <c r="F53" s="103">
        <v>870</v>
      </c>
      <c r="G53" s="105">
        <v>5000</v>
      </c>
      <c r="H53" s="105">
        <v>5000</v>
      </c>
      <c r="I53" s="105">
        <v>5000</v>
      </c>
    </row>
    <row r="54" spans="1:9" ht="12.75">
      <c r="A54" s="98" t="s">
        <v>132</v>
      </c>
      <c r="B54" s="95">
        <v>941</v>
      </c>
      <c r="C54" s="99" t="s">
        <v>195</v>
      </c>
      <c r="D54" s="99">
        <v>13</v>
      </c>
      <c r="E54" s="99"/>
      <c r="F54" s="99"/>
      <c r="G54" s="100">
        <f>G55+G60+G65</f>
        <v>99500</v>
      </c>
      <c r="H54" s="100">
        <f>H55+H60+H65</f>
        <v>94500</v>
      </c>
      <c r="I54" s="100">
        <f>I55+I60+I65</f>
        <v>94500</v>
      </c>
    </row>
    <row r="55" spans="1:9" ht="26.25">
      <c r="A55" s="101" t="s">
        <v>120</v>
      </c>
      <c r="B55" s="102">
        <v>941</v>
      </c>
      <c r="C55" s="103" t="s">
        <v>195</v>
      </c>
      <c r="D55" s="103">
        <v>13</v>
      </c>
      <c r="E55" s="103" t="s">
        <v>121</v>
      </c>
      <c r="F55" s="103"/>
      <c r="G55" s="104">
        <f aca="true" t="shared" si="3" ref="G55:I58">G56</f>
        <v>45000</v>
      </c>
      <c r="H55" s="104">
        <f t="shared" si="3"/>
        <v>40000</v>
      </c>
      <c r="I55" s="104">
        <f t="shared" si="3"/>
        <v>40000</v>
      </c>
    </row>
    <row r="56" spans="1:9" ht="12.75">
      <c r="A56" s="101" t="s">
        <v>175</v>
      </c>
      <c r="B56" s="102">
        <v>941</v>
      </c>
      <c r="C56" s="103" t="s">
        <v>195</v>
      </c>
      <c r="D56" s="103">
        <v>13</v>
      </c>
      <c r="E56" s="103" t="s">
        <v>123</v>
      </c>
      <c r="F56" s="103"/>
      <c r="G56" s="104">
        <f t="shared" si="3"/>
        <v>45000</v>
      </c>
      <c r="H56" s="104">
        <f t="shared" si="3"/>
        <v>40000</v>
      </c>
      <c r="I56" s="104">
        <f t="shared" si="3"/>
        <v>40000</v>
      </c>
    </row>
    <row r="57" spans="1:9" ht="26.25">
      <c r="A57" s="101" t="s">
        <v>369</v>
      </c>
      <c r="B57" s="102">
        <v>941</v>
      </c>
      <c r="C57" s="103" t="s">
        <v>195</v>
      </c>
      <c r="D57" s="103" t="s">
        <v>217</v>
      </c>
      <c r="E57" s="103" t="s">
        <v>260</v>
      </c>
      <c r="F57" s="103"/>
      <c r="G57" s="104">
        <f t="shared" si="3"/>
        <v>45000</v>
      </c>
      <c r="H57" s="104">
        <f t="shared" si="3"/>
        <v>40000</v>
      </c>
      <c r="I57" s="104">
        <f t="shared" si="3"/>
        <v>40000</v>
      </c>
    </row>
    <row r="58" spans="1:9" ht="26.25">
      <c r="A58" s="101" t="s">
        <v>293</v>
      </c>
      <c r="B58" s="102">
        <v>941</v>
      </c>
      <c r="C58" s="103" t="s">
        <v>195</v>
      </c>
      <c r="D58" s="103">
        <v>13</v>
      </c>
      <c r="E58" s="103" t="s">
        <v>260</v>
      </c>
      <c r="F58" s="103">
        <v>240</v>
      </c>
      <c r="G58" s="105">
        <f t="shared" si="3"/>
        <v>45000</v>
      </c>
      <c r="H58" s="105">
        <f t="shared" si="3"/>
        <v>40000</v>
      </c>
      <c r="I58" s="105">
        <f t="shared" si="3"/>
        <v>40000</v>
      </c>
    </row>
    <row r="59" spans="1:9" ht="12.75">
      <c r="A59" s="101" t="s">
        <v>294</v>
      </c>
      <c r="B59" s="102">
        <v>941</v>
      </c>
      <c r="C59" s="103" t="s">
        <v>195</v>
      </c>
      <c r="D59" s="103">
        <v>13</v>
      </c>
      <c r="E59" s="103" t="s">
        <v>260</v>
      </c>
      <c r="F59" s="103" t="s">
        <v>292</v>
      </c>
      <c r="G59" s="104">
        <f>10000+35000</f>
        <v>45000</v>
      </c>
      <c r="H59" s="104">
        <f>31000+9000</f>
        <v>40000</v>
      </c>
      <c r="I59" s="104">
        <f>31000+9000</f>
        <v>40000</v>
      </c>
    </row>
    <row r="60" spans="1:9" ht="26.25">
      <c r="A60" s="101" t="s">
        <v>120</v>
      </c>
      <c r="B60" s="102">
        <v>941</v>
      </c>
      <c r="C60" s="103" t="s">
        <v>195</v>
      </c>
      <c r="D60" s="103">
        <v>13</v>
      </c>
      <c r="E60" s="103" t="s">
        <v>121</v>
      </c>
      <c r="F60" s="103"/>
      <c r="G60" s="105">
        <f>G61</f>
        <v>500</v>
      </c>
      <c r="H60" s="105">
        <f>H62</f>
        <v>500</v>
      </c>
      <c r="I60" s="105">
        <f>I62</f>
        <v>500</v>
      </c>
    </row>
    <row r="61" spans="1:9" ht="12.75">
      <c r="A61" s="101" t="s">
        <v>175</v>
      </c>
      <c r="B61" s="102">
        <v>941</v>
      </c>
      <c r="C61" s="103" t="s">
        <v>195</v>
      </c>
      <c r="D61" s="103">
        <v>13</v>
      </c>
      <c r="E61" s="103" t="s">
        <v>123</v>
      </c>
      <c r="F61" s="103"/>
      <c r="G61" s="105">
        <f>G62</f>
        <v>500</v>
      </c>
      <c r="H61" s="105">
        <f>H62</f>
        <v>500</v>
      </c>
      <c r="I61" s="105">
        <f>I62</f>
        <v>500</v>
      </c>
    </row>
    <row r="62" spans="1:9" ht="66">
      <c r="A62" s="101" t="s">
        <v>135</v>
      </c>
      <c r="B62" s="102">
        <v>941</v>
      </c>
      <c r="C62" s="103" t="s">
        <v>195</v>
      </c>
      <c r="D62" s="103">
        <v>13</v>
      </c>
      <c r="E62" s="103" t="s">
        <v>136</v>
      </c>
      <c r="F62" s="103"/>
      <c r="G62" s="105">
        <f aca="true" t="shared" si="4" ref="G62:I63">G63</f>
        <v>500</v>
      </c>
      <c r="H62" s="105">
        <f t="shared" si="4"/>
        <v>500</v>
      </c>
      <c r="I62" s="105">
        <f t="shared" si="4"/>
        <v>500</v>
      </c>
    </row>
    <row r="63" spans="1:9" ht="26.25">
      <c r="A63" s="101" t="s">
        <v>293</v>
      </c>
      <c r="B63" s="102">
        <v>941</v>
      </c>
      <c r="C63" s="103" t="s">
        <v>195</v>
      </c>
      <c r="D63" s="103">
        <v>13</v>
      </c>
      <c r="E63" s="103" t="s">
        <v>136</v>
      </c>
      <c r="F63" s="103">
        <v>240</v>
      </c>
      <c r="G63" s="105">
        <f>G64</f>
        <v>500</v>
      </c>
      <c r="H63" s="105">
        <f t="shared" si="4"/>
        <v>500</v>
      </c>
      <c r="I63" s="105">
        <f t="shared" si="4"/>
        <v>500</v>
      </c>
    </row>
    <row r="64" spans="1:9" ht="12.75">
      <c r="A64" s="101" t="s">
        <v>294</v>
      </c>
      <c r="B64" s="102">
        <v>941</v>
      </c>
      <c r="C64" s="103" t="s">
        <v>195</v>
      </c>
      <c r="D64" s="103">
        <v>13</v>
      </c>
      <c r="E64" s="103" t="s">
        <v>136</v>
      </c>
      <c r="F64" s="103" t="s">
        <v>292</v>
      </c>
      <c r="G64" s="105">
        <v>500</v>
      </c>
      <c r="H64" s="105">
        <v>500</v>
      </c>
      <c r="I64" s="105">
        <v>500</v>
      </c>
    </row>
    <row r="65" spans="1:9" ht="26.25">
      <c r="A65" s="101" t="s">
        <v>359</v>
      </c>
      <c r="B65" s="102">
        <v>941</v>
      </c>
      <c r="C65" s="103" t="s">
        <v>195</v>
      </c>
      <c r="D65" s="103" t="s">
        <v>217</v>
      </c>
      <c r="E65" s="103" t="s">
        <v>177</v>
      </c>
      <c r="F65" s="103"/>
      <c r="G65" s="105">
        <f aca="true" t="shared" si="5" ref="G65:I66">G66</f>
        <v>54000</v>
      </c>
      <c r="H65" s="105">
        <f t="shared" si="5"/>
        <v>54000</v>
      </c>
      <c r="I65" s="105">
        <f t="shared" si="5"/>
        <v>54000</v>
      </c>
    </row>
    <row r="66" spans="1:9" ht="26.25">
      <c r="A66" s="101" t="s">
        <v>286</v>
      </c>
      <c r="B66" s="102">
        <v>941</v>
      </c>
      <c r="C66" s="103" t="s">
        <v>195</v>
      </c>
      <c r="D66" s="103" t="s">
        <v>217</v>
      </c>
      <c r="E66" s="103" t="s">
        <v>177</v>
      </c>
      <c r="F66" s="103" t="s">
        <v>227</v>
      </c>
      <c r="G66" s="105">
        <f t="shared" si="5"/>
        <v>54000</v>
      </c>
      <c r="H66" s="105">
        <f t="shared" si="5"/>
        <v>54000</v>
      </c>
      <c r="I66" s="105">
        <f t="shared" si="5"/>
        <v>54000</v>
      </c>
    </row>
    <row r="67" spans="1:9" ht="39">
      <c r="A67" s="101" t="s">
        <v>361</v>
      </c>
      <c r="B67" s="102">
        <v>941</v>
      </c>
      <c r="C67" s="103" t="s">
        <v>195</v>
      </c>
      <c r="D67" s="103" t="s">
        <v>217</v>
      </c>
      <c r="E67" s="103" t="s">
        <v>177</v>
      </c>
      <c r="F67" s="103" t="s">
        <v>360</v>
      </c>
      <c r="G67" s="105">
        <v>54000</v>
      </c>
      <c r="H67" s="105">
        <v>54000</v>
      </c>
      <c r="I67" s="105">
        <v>54000</v>
      </c>
    </row>
    <row r="68" spans="1:9" ht="12.75">
      <c r="A68" s="98" t="s">
        <v>137</v>
      </c>
      <c r="B68" s="95">
        <v>941</v>
      </c>
      <c r="C68" s="99" t="s">
        <v>196</v>
      </c>
      <c r="D68" s="99" t="s">
        <v>202</v>
      </c>
      <c r="E68" s="99"/>
      <c r="F68" s="99"/>
      <c r="G68" s="109">
        <f aca="true" t="shared" si="6" ref="G68:I70">G69</f>
        <v>95100</v>
      </c>
      <c r="H68" s="109">
        <f t="shared" si="6"/>
        <v>98200</v>
      </c>
      <c r="I68" s="109">
        <f t="shared" si="6"/>
        <v>101500</v>
      </c>
    </row>
    <row r="69" spans="1:9" ht="12.75">
      <c r="A69" s="101" t="s">
        <v>138</v>
      </c>
      <c r="B69" s="102">
        <v>941</v>
      </c>
      <c r="C69" s="103" t="s">
        <v>196</v>
      </c>
      <c r="D69" s="103" t="s">
        <v>197</v>
      </c>
      <c r="E69" s="103"/>
      <c r="F69" s="103"/>
      <c r="G69" s="105">
        <f t="shared" si="6"/>
        <v>95100</v>
      </c>
      <c r="H69" s="105">
        <f t="shared" si="6"/>
        <v>98200</v>
      </c>
      <c r="I69" s="105">
        <f t="shared" si="6"/>
        <v>101500</v>
      </c>
    </row>
    <row r="70" spans="1:9" ht="39">
      <c r="A70" s="101" t="s">
        <v>109</v>
      </c>
      <c r="B70" s="102">
        <v>941</v>
      </c>
      <c r="C70" s="103" t="s">
        <v>196</v>
      </c>
      <c r="D70" s="103" t="s">
        <v>197</v>
      </c>
      <c r="E70" s="103" t="s">
        <v>110</v>
      </c>
      <c r="F70" s="103"/>
      <c r="G70" s="105">
        <f t="shared" si="6"/>
        <v>95100</v>
      </c>
      <c r="H70" s="105">
        <f t="shared" si="6"/>
        <v>98200</v>
      </c>
      <c r="I70" s="105">
        <f t="shared" si="6"/>
        <v>101500</v>
      </c>
    </row>
    <row r="71" spans="1:9" ht="26.25">
      <c r="A71" s="101" t="s">
        <v>139</v>
      </c>
      <c r="B71" s="102">
        <v>941</v>
      </c>
      <c r="C71" s="103" t="s">
        <v>196</v>
      </c>
      <c r="D71" s="103" t="s">
        <v>197</v>
      </c>
      <c r="E71" s="103" t="s">
        <v>140</v>
      </c>
      <c r="F71" s="103"/>
      <c r="G71" s="105">
        <f>G72+G75</f>
        <v>95100</v>
      </c>
      <c r="H71" s="105">
        <f>H72+H75</f>
        <v>98200</v>
      </c>
      <c r="I71" s="105">
        <f>I72+I75</f>
        <v>101500</v>
      </c>
    </row>
    <row r="72" spans="1:9" ht="26.25">
      <c r="A72" s="101" t="s">
        <v>286</v>
      </c>
      <c r="B72" s="102">
        <v>941</v>
      </c>
      <c r="C72" s="103" t="s">
        <v>196</v>
      </c>
      <c r="D72" s="103" t="s">
        <v>197</v>
      </c>
      <c r="E72" s="103" t="s">
        <v>140</v>
      </c>
      <c r="F72" s="103">
        <v>120</v>
      </c>
      <c r="G72" s="105">
        <f>G73+G74</f>
        <v>88590</v>
      </c>
      <c r="H72" s="105">
        <f>H73+H74</f>
        <v>88590</v>
      </c>
      <c r="I72" s="105">
        <f>I73+I74</f>
        <v>88590</v>
      </c>
    </row>
    <row r="73" spans="1:9" ht="12.75">
      <c r="A73" s="101" t="s">
        <v>285</v>
      </c>
      <c r="B73" s="102">
        <v>941</v>
      </c>
      <c r="C73" s="103" t="s">
        <v>196</v>
      </c>
      <c r="D73" s="103" t="s">
        <v>197</v>
      </c>
      <c r="E73" s="103" t="s">
        <v>140</v>
      </c>
      <c r="F73" s="103" t="s">
        <v>289</v>
      </c>
      <c r="G73" s="105">
        <v>68040</v>
      </c>
      <c r="H73" s="105">
        <v>68040</v>
      </c>
      <c r="I73" s="105">
        <v>68040</v>
      </c>
    </row>
    <row r="74" spans="1:9" ht="39">
      <c r="A74" s="101" t="s">
        <v>288</v>
      </c>
      <c r="B74" s="102">
        <v>941</v>
      </c>
      <c r="C74" s="103" t="s">
        <v>196</v>
      </c>
      <c r="D74" s="103" t="s">
        <v>197</v>
      </c>
      <c r="E74" s="103" t="s">
        <v>140</v>
      </c>
      <c r="F74" s="103" t="s">
        <v>291</v>
      </c>
      <c r="G74" s="105">
        <v>20550</v>
      </c>
      <c r="H74" s="105">
        <v>20550</v>
      </c>
      <c r="I74" s="105">
        <v>20550</v>
      </c>
    </row>
    <row r="75" spans="1:9" ht="26.25">
      <c r="A75" s="101" t="s">
        <v>293</v>
      </c>
      <c r="B75" s="102">
        <v>941</v>
      </c>
      <c r="C75" s="103" t="s">
        <v>196</v>
      </c>
      <c r="D75" s="103" t="s">
        <v>197</v>
      </c>
      <c r="E75" s="103" t="s">
        <v>140</v>
      </c>
      <c r="F75" s="103">
        <v>240</v>
      </c>
      <c r="G75" s="105">
        <f>G76+G77+G78</f>
        <v>6510</v>
      </c>
      <c r="H75" s="105">
        <f>H76+H77+H78</f>
        <v>9610</v>
      </c>
      <c r="I75" s="105">
        <f>I76+I77+I78</f>
        <v>12910</v>
      </c>
    </row>
    <row r="76" spans="1:9" ht="26.25">
      <c r="A76" s="101" t="s">
        <v>295</v>
      </c>
      <c r="B76" s="102">
        <v>941</v>
      </c>
      <c r="C76" s="103" t="s">
        <v>196</v>
      </c>
      <c r="D76" s="103" t="s">
        <v>197</v>
      </c>
      <c r="E76" s="103" t="s">
        <v>140</v>
      </c>
      <c r="F76" s="103" t="s">
        <v>296</v>
      </c>
      <c r="G76" s="105">
        <v>720</v>
      </c>
      <c r="H76" s="105">
        <v>1200</v>
      </c>
      <c r="I76" s="105">
        <v>1200</v>
      </c>
    </row>
    <row r="77" spans="1:9" ht="12.75">
      <c r="A77" s="101" t="s">
        <v>294</v>
      </c>
      <c r="B77" s="102">
        <v>941</v>
      </c>
      <c r="C77" s="103" t="s">
        <v>196</v>
      </c>
      <c r="D77" s="103" t="s">
        <v>197</v>
      </c>
      <c r="E77" s="103" t="s">
        <v>140</v>
      </c>
      <c r="F77" s="103" t="s">
        <v>292</v>
      </c>
      <c r="G77" s="105">
        <v>390</v>
      </c>
      <c r="H77" s="105">
        <v>1210</v>
      </c>
      <c r="I77" s="105">
        <v>4510</v>
      </c>
    </row>
    <row r="78" spans="1:9" ht="12.75">
      <c r="A78" s="101" t="s">
        <v>416</v>
      </c>
      <c r="B78" s="102">
        <v>941</v>
      </c>
      <c r="C78" s="103" t="s">
        <v>196</v>
      </c>
      <c r="D78" s="103" t="s">
        <v>197</v>
      </c>
      <c r="E78" s="103" t="s">
        <v>140</v>
      </c>
      <c r="F78" s="103" t="s">
        <v>417</v>
      </c>
      <c r="G78" s="105">
        <v>5400</v>
      </c>
      <c r="H78" s="105">
        <v>7200</v>
      </c>
      <c r="I78" s="105">
        <v>7200</v>
      </c>
    </row>
    <row r="79" spans="1:9" ht="26.25">
      <c r="A79" s="98" t="s">
        <v>406</v>
      </c>
      <c r="B79" s="95">
        <v>941</v>
      </c>
      <c r="C79" s="99" t="s">
        <v>197</v>
      </c>
      <c r="D79" s="99" t="s">
        <v>202</v>
      </c>
      <c r="E79" s="99"/>
      <c r="F79" s="99"/>
      <c r="G79" s="100">
        <f aca="true" t="shared" si="7" ref="G79:I81">G80</f>
        <v>86000</v>
      </c>
      <c r="H79" s="100">
        <f t="shared" si="7"/>
        <v>40000</v>
      </c>
      <c r="I79" s="100">
        <f t="shared" si="7"/>
        <v>22000</v>
      </c>
    </row>
    <row r="80" spans="1:9" ht="26.25">
      <c r="A80" s="101" t="s">
        <v>418</v>
      </c>
      <c r="B80" s="102">
        <v>941</v>
      </c>
      <c r="C80" s="103" t="s">
        <v>197</v>
      </c>
      <c r="D80" s="103">
        <v>10</v>
      </c>
      <c r="E80" s="103"/>
      <c r="F80" s="103"/>
      <c r="G80" s="104">
        <f t="shared" si="7"/>
        <v>86000</v>
      </c>
      <c r="H80" s="104">
        <f t="shared" si="7"/>
        <v>40000</v>
      </c>
      <c r="I80" s="104">
        <f t="shared" si="7"/>
        <v>22000</v>
      </c>
    </row>
    <row r="81" spans="1:9" ht="39.75" customHeight="1">
      <c r="A81" s="101" t="s">
        <v>446</v>
      </c>
      <c r="B81" s="102">
        <v>941</v>
      </c>
      <c r="C81" s="103" t="s">
        <v>197</v>
      </c>
      <c r="D81" s="103">
        <v>10</v>
      </c>
      <c r="E81" s="103" t="s">
        <v>133</v>
      </c>
      <c r="F81" s="103"/>
      <c r="G81" s="105">
        <f t="shared" si="7"/>
        <v>86000</v>
      </c>
      <c r="H81" s="105">
        <f t="shared" si="7"/>
        <v>40000</v>
      </c>
      <c r="I81" s="105">
        <f t="shared" si="7"/>
        <v>22000</v>
      </c>
    </row>
    <row r="82" spans="1:9" ht="26.25">
      <c r="A82" s="101" t="s">
        <v>282</v>
      </c>
      <c r="B82" s="102">
        <v>941</v>
      </c>
      <c r="C82" s="103" t="s">
        <v>197</v>
      </c>
      <c r="D82" s="103">
        <v>10</v>
      </c>
      <c r="E82" s="103" t="s">
        <v>134</v>
      </c>
      <c r="F82" s="103"/>
      <c r="G82" s="104">
        <f>G83+G87+G91</f>
        <v>86000</v>
      </c>
      <c r="H82" s="104">
        <f>H83+H87+H91</f>
        <v>40000</v>
      </c>
      <c r="I82" s="104">
        <f>I83+I87+I91</f>
        <v>22000</v>
      </c>
    </row>
    <row r="83" spans="1:9" ht="12.75">
      <c r="A83" s="101" t="s">
        <v>141</v>
      </c>
      <c r="B83" s="102">
        <v>941</v>
      </c>
      <c r="C83" s="103" t="s">
        <v>197</v>
      </c>
      <c r="D83" s="103">
        <v>10</v>
      </c>
      <c r="E83" s="103" t="s">
        <v>373</v>
      </c>
      <c r="F83" s="103"/>
      <c r="G83" s="104">
        <f aca="true" t="shared" si="8" ref="G83:I85">G84</f>
        <v>70000</v>
      </c>
      <c r="H83" s="104">
        <f t="shared" si="8"/>
        <v>15000</v>
      </c>
      <c r="I83" s="104">
        <f t="shared" si="8"/>
        <v>10000</v>
      </c>
    </row>
    <row r="84" spans="1:9" ht="39">
      <c r="A84" s="101" t="s">
        <v>273</v>
      </c>
      <c r="B84" s="102">
        <v>941</v>
      </c>
      <c r="C84" s="103" t="s">
        <v>197</v>
      </c>
      <c r="D84" s="103">
        <v>10</v>
      </c>
      <c r="E84" s="103" t="s">
        <v>374</v>
      </c>
      <c r="F84" s="103"/>
      <c r="G84" s="104">
        <f t="shared" si="8"/>
        <v>70000</v>
      </c>
      <c r="H84" s="104">
        <f t="shared" si="8"/>
        <v>15000</v>
      </c>
      <c r="I84" s="104">
        <f t="shared" si="8"/>
        <v>10000</v>
      </c>
    </row>
    <row r="85" spans="1:9" ht="26.25">
      <c r="A85" s="101" t="s">
        <v>293</v>
      </c>
      <c r="B85" s="102">
        <v>941</v>
      </c>
      <c r="C85" s="103" t="s">
        <v>197</v>
      </c>
      <c r="D85" s="103">
        <v>10</v>
      </c>
      <c r="E85" s="103" t="s">
        <v>374</v>
      </c>
      <c r="F85" s="103">
        <v>240</v>
      </c>
      <c r="G85" s="105">
        <f>G86</f>
        <v>70000</v>
      </c>
      <c r="H85" s="105">
        <f t="shared" si="8"/>
        <v>15000</v>
      </c>
      <c r="I85" s="105">
        <f t="shared" si="8"/>
        <v>10000</v>
      </c>
    </row>
    <row r="86" spans="1:9" ht="12.75">
      <c r="A86" s="101" t="s">
        <v>294</v>
      </c>
      <c r="B86" s="102">
        <v>941</v>
      </c>
      <c r="C86" s="103" t="s">
        <v>197</v>
      </c>
      <c r="D86" s="103">
        <v>10</v>
      </c>
      <c r="E86" s="103" t="s">
        <v>374</v>
      </c>
      <c r="F86" s="103" t="s">
        <v>292</v>
      </c>
      <c r="G86" s="105">
        <f>80000-10000</f>
        <v>70000</v>
      </c>
      <c r="H86" s="105">
        <v>15000</v>
      </c>
      <c r="I86" s="105">
        <v>10000</v>
      </c>
    </row>
    <row r="87" spans="1:9" ht="12.75">
      <c r="A87" s="101" t="s">
        <v>142</v>
      </c>
      <c r="B87" s="102">
        <v>941</v>
      </c>
      <c r="C87" s="103" t="s">
        <v>197</v>
      </c>
      <c r="D87" s="103">
        <v>10</v>
      </c>
      <c r="E87" s="103" t="s">
        <v>375</v>
      </c>
      <c r="F87" s="103"/>
      <c r="G87" s="104">
        <f aca="true" t="shared" si="9" ref="G87:I89">G88</f>
        <v>5000</v>
      </c>
      <c r="H87" s="104">
        <f t="shared" si="9"/>
        <v>15000</v>
      </c>
      <c r="I87" s="104">
        <f t="shared" si="9"/>
        <v>2000</v>
      </c>
    </row>
    <row r="88" spans="1:9" ht="38.25" customHeight="1">
      <c r="A88" s="101" t="s">
        <v>274</v>
      </c>
      <c r="B88" s="102">
        <v>941</v>
      </c>
      <c r="C88" s="103" t="s">
        <v>197</v>
      </c>
      <c r="D88" s="103">
        <v>10</v>
      </c>
      <c r="E88" s="103" t="s">
        <v>376</v>
      </c>
      <c r="F88" s="103"/>
      <c r="G88" s="104">
        <f t="shared" si="9"/>
        <v>5000</v>
      </c>
      <c r="H88" s="104">
        <f t="shared" si="9"/>
        <v>15000</v>
      </c>
      <c r="I88" s="104">
        <f t="shared" si="9"/>
        <v>2000</v>
      </c>
    </row>
    <row r="89" spans="1:9" ht="26.25">
      <c r="A89" s="101" t="s">
        <v>293</v>
      </c>
      <c r="B89" s="102">
        <v>941</v>
      </c>
      <c r="C89" s="103" t="s">
        <v>197</v>
      </c>
      <c r="D89" s="103">
        <v>10</v>
      </c>
      <c r="E89" s="103" t="s">
        <v>376</v>
      </c>
      <c r="F89" s="103">
        <v>240</v>
      </c>
      <c r="G89" s="105">
        <f>G90</f>
        <v>5000</v>
      </c>
      <c r="H89" s="105">
        <f t="shared" si="9"/>
        <v>15000</v>
      </c>
      <c r="I89" s="105">
        <f t="shared" si="9"/>
        <v>2000</v>
      </c>
    </row>
    <row r="90" spans="1:9" ht="12.75">
      <c r="A90" s="101" t="s">
        <v>294</v>
      </c>
      <c r="B90" s="102">
        <v>941</v>
      </c>
      <c r="C90" s="103" t="s">
        <v>197</v>
      </c>
      <c r="D90" s="103">
        <v>10</v>
      </c>
      <c r="E90" s="103" t="s">
        <v>376</v>
      </c>
      <c r="F90" s="103" t="s">
        <v>292</v>
      </c>
      <c r="G90" s="105">
        <v>5000</v>
      </c>
      <c r="H90" s="105">
        <v>15000</v>
      </c>
      <c r="I90" s="105">
        <v>2000</v>
      </c>
    </row>
    <row r="91" spans="1:9" ht="12.75">
      <c r="A91" s="101" t="s">
        <v>143</v>
      </c>
      <c r="B91" s="102">
        <v>941</v>
      </c>
      <c r="C91" s="103" t="s">
        <v>197</v>
      </c>
      <c r="D91" s="103">
        <v>10</v>
      </c>
      <c r="E91" s="103" t="s">
        <v>377</v>
      </c>
      <c r="F91" s="103"/>
      <c r="G91" s="104">
        <f>G92</f>
        <v>11000</v>
      </c>
      <c r="H91" s="104">
        <f>H92</f>
        <v>10000</v>
      </c>
      <c r="I91" s="104">
        <f>I92</f>
        <v>10000</v>
      </c>
    </row>
    <row r="92" spans="1:9" ht="45" customHeight="1">
      <c r="A92" s="101" t="s">
        <v>275</v>
      </c>
      <c r="B92" s="102">
        <v>941</v>
      </c>
      <c r="C92" s="103" t="s">
        <v>197</v>
      </c>
      <c r="D92" s="103">
        <v>10</v>
      </c>
      <c r="E92" s="103" t="s">
        <v>378</v>
      </c>
      <c r="F92" s="103"/>
      <c r="G92" s="104">
        <f>G93+G95</f>
        <v>11000</v>
      </c>
      <c r="H92" s="104">
        <f>H93+H95</f>
        <v>10000</v>
      </c>
      <c r="I92" s="104">
        <f>I93+I95</f>
        <v>10000</v>
      </c>
    </row>
    <row r="93" spans="1:9" ht="26.25" customHeight="1">
      <c r="A93" s="101" t="s">
        <v>293</v>
      </c>
      <c r="B93" s="102">
        <v>941</v>
      </c>
      <c r="C93" s="103" t="s">
        <v>197</v>
      </c>
      <c r="D93" s="103">
        <v>10</v>
      </c>
      <c r="E93" s="103" t="s">
        <v>378</v>
      </c>
      <c r="F93" s="103">
        <v>240</v>
      </c>
      <c r="G93" s="105">
        <f>G94</f>
        <v>5000</v>
      </c>
      <c r="H93" s="105">
        <f>H94</f>
        <v>4000</v>
      </c>
      <c r="I93" s="105">
        <f>I94</f>
        <v>4000</v>
      </c>
    </row>
    <row r="94" spans="1:9" ht="20.25" customHeight="1">
      <c r="A94" s="101" t="s">
        <v>294</v>
      </c>
      <c r="B94" s="102">
        <v>941</v>
      </c>
      <c r="C94" s="103" t="s">
        <v>197</v>
      </c>
      <c r="D94" s="103">
        <v>10</v>
      </c>
      <c r="E94" s="103" t="s">
        <v>378</v>
      </c>
      <c r="F94" s="103" t="s">
        <v>292</v>
      </c>
      <c r="G94" s="105">
        <v>5000</v>
      </c>
      <c r="H94" s="105">
        <v>4000</v>
      </c>
      <c r="I94" s="105">
        <v>4000</v>
      </c>
    </row>
    <row r="95" spans="1:9" ht="12.75">
      <c r="A95" s="101" t="s">
        <v>116</v>
      </c>
      <c r="B95" s="102">
        <v>941</v>
      </c>
      <c r="C95" s="103" t="s">
        <v>197</v>
      </c>
      <c r="D95" s="103">
        <v>10</v>
      </c>
      <c r="E95" s="103" t="s">
        <v>209</v>
      </c>
      <c r="F95" s="103">
        <v>850</v>
      </c>
      <c r="G95" s="105">
        <f>G96</f>
        <v>6000</v>
      </c>
      <c r="H95" s="105">
        <f>H96</f>
        <v>6000</v>
      </c>
      <c r="I95" s="105">
        <f>I96</f>
        <v>6000</v>
      </c>
    </row>
    <row r="96" spans="1:9" ht="12.75">
      <c r="A96" s="101" t="s">
        <v>300</v>
      </c>
      <c r="B96" s="102">
        <v>941</v>
      </c>
      <c r="C96" s="103" t="s">
        <v>197</v>
      </c>
      <c r="D96" s="103">
        <v>10</v>
      </c>
      <c r="E96" s="103" t="s">
        <v>209</v>
      </c>
      <c r="F96" s="103" t="s">
        <v>299</v>
      </c>
      <c r="G96" s="105">
        <v>6000</v>
      </c>
      <c r="H96" s="105">
        <v>6000</v>
      </c>
      <c r="I96" s="105">
        <v>6000</v>
      </c>
    </row>
    <row r="97" spans="1:9" ht="12.75">
      <c r="A97" s="98" t="s">
        <v>144</v>
      </c>
      <c r="B97" s="95">
        <v>941</v>
      </c>
      <c r="C97" s="99" t="s">
        <v>198</v>
      </c>
      <c r="D97" s="99" t="s">
        <v>202</v>
      </c>
      <c r="E97" s="99"/>
      <c r="F97" s="99"/>
      <c r="G97" s="109">
        <f>G98+G123</f>
        <v>1847400</v>
      </c>
      <c r="H97" s="109">
        <f>H98+H123</f>
        <v>1436500</v>
      </c>
      <c r="I97" s="109">
        <f>I98+I123</f>
        <v>1410800</v>
      </c>
    </row>
    <row r="98" spans="1:9" ht="12.75">
      <c r="A98" s="101" t="s">
        <v>145</v>
      </c>
      <c r="B98" s="102">
        <v>941</v>
      </c>
      <c r="C98" s="103" t="s">
        <v>198</v>
      </c>
      <c r="D98" s="103" t="s">
        <v>204</v>
      </c>
      <c r="E98" s="103"/>
      <c r="F98" s="103"/>
      <c r="G98" s="105">
        <f>G99</f>
        <v>1799400</v>
      </c>
      <c r="H98" s="105">
        <f>H99</f>
        <v>1398500</v>
      </c>
      <c r="I98" s="105">
        <f>I99</f>
        <v>1382800</v>
      </c>
    </row>
    <row r="99" spans="1:9" ht="39">
      <c r="A99" s="101" t="s">
        <v>447</v>
      </c>
      <c r="B99" s="102">
        <v>941</v>
      </c>
      <c r="C99" s="103" t="s">
        <v>198</v>
      </c>
      <c r="D99" s="103" t="s">
        <v>204</v>
      </c>
      <c r="E99" s="103" t="s">
        <v>146</v>
      </c>
      <c r="F99" s="103"/>
      <c r="G99" s="105">
        <f>G100+G105+G114</f>
        <v>1799400</v>
      </c>
      <c r="H99" s="105">
        <f>H100+H105+H114</f>
        <v>1398500</v>
      </c>
      <c r="I99" s="105">
        <f>I100+I105+I114</f>
        <v>1382800</v>
      </c>
    </row>
    <row r="100" spans="1:9" ht="39">
      <c r="A100" s="101" t="s">
        <v>276</v>
      </c>
      <c r="B100" s="102">
        <v>941</v>
      </c>
      <c r="C100" s="103" t="s">
        <v>198</v>
      </c>
      <c r="D100" s="103" t="s">
        <v>204</v>
      </c>
      <c r="E100" s="103" t="s">
        <v>147</v>
      </c>
      <c r="F100" s="103"/>
      <c r="G100" s="105">
        <f>G101</f>
        <v>75000</v>
      </c>
      <c r="H100" s="105"/>
      <c r="I100" s="105"/>
    </row>
    <row r="101" spans="1:9" ht="12.75">
      <c r="A101" s="101" t="s">
        <v>148</v>
      </c>
      <c r="B101" s="102">
        <v>941</v>
      </c>
      <c r="C101" s="103" t="s">
        <v>198</v>
      </c>
      <c r="D101" s="103" t="s">
        <v>204</v>
      </c>
      <c r="E101" s="103" t="s">
        <v>149</v>
      </c>
      <c r="F101" s="103"/>
      <c r="G101" s="105">
        <f aca="true" t="shared" si="10" ref="G101:I103">G102</f>
        <v>75000</v>
      </c>
      <c r="H101" s="105">
        <f t="shared" si="10"/>
        <v>0</v>
      </c>
      <c r="I101" s="105">
        <f t="shared" si="10"/>
        <v>0</v>
      </c>
    </row>
    <row r="102" spans="1:9" ht="52.5">
      <c r="A102" s="101" t="s">
        <v>248</v>
      </c>
      <c r="B102" s="102">
        <v>941</v>
      </c>
      <c r="C102" s="103" t="s">
        <v>198</v>
      </c>
      <c r="D102" s="103" t="s">
        <v>204</v>
      </c>
      <c r="E102" s="103" t="s">
        <v>150</v>
      </c>
      <c r="F102" s="103"/>
      <c r="G102" s="105">
        <f t="shared" si="10"/>
        <v>75000</v>
      </c>
      <c r="H102" s="105">
        <f t="shared" si="10"/>
        <v>0</v>
      </c>
      <c r="I102" s="105">
        <f t="shared" si="10"/>
        <v>0</v>
      </c>
    </row>
    <row r="103" spans="1:9" ht="26.25">
      <c r="A103" s="101" t="s">
        <v>293</v>
      </c>
      <c r="B103" s="102">
        <v>941</v>
      </c>
      <c r="C103" s="103" t="s">
        <v>198</v>
      </c>
      <c r="D103" s="103" t="s">
        <v>204</v>
      </c>
      <c r="E103" s="103" t="s">
        <v>150</v>
      </c>
      <c r="F103" s="103">
        <v>240</v>
      </c>
      <c r="G103" s="105">
        <f>G104</f>
        <v>75000</v>
      </c>
      <c r="H103" s="105">
        <f t="shared" si="10"/>
        <v>0</v>
      </c>
      <c r="I103" s="105">
        <f t="shared" si="10"/>
        <v>0</v>
      </c>
    </row>
    <row r="104" spans="1:9" ht="12.75">
      <c r="A104" s="101" t="s">
        <v>294</v>
      </c>
      <c r="B104" s="102">
        <v>941</v>
      </c>
      <c r="C104" s="103" t="s">
        <v>198</v>
      </c>
      <c r="D104" s="103" t="s">
        <v>204</v>
      </c>
      <c r="E104" s="103" t="s">
        <v>150</v>
      </c>
      <c r="F104" s="103" t="s">
        <v>292</v>
      </c>
      <c r="G104" s="105">
        <v>75000</v>
      </c>
      <c r="H104" s="105"/>
      <c r="I104" s="105"/>
    </row>
    <row r="105" spans="1:9" ht="26.25">
      <c r="A105" s="101" t="s">
        <v>249</v>
      </c>
      <c r="B105" s="102">
        <v>941</v>
      </c>
      <c r="C105" s="103" t="s">
        <v>198</v>
      </c>
      <c r="D105" s="103" t="s">
        <v>204</v>
      </c>
      <c r="E105" s="103" t="s">
        <v>379</v>
      </c>
      <c r="F105" s="103"/>
      <c r="G105" s="105">
        <f>G106+G110</f>
        <v>388400</v>
      </c>
      <c r="H105" s="105">
        <f>H106+H110</f>
        <v>409800</v>
      </c>
      <c r="I105" s="105">
        <f>I106+I110</f>
        <v>420800</v>
      </c>
    </row>
    <row r="106" spans="1:9" ht="26.25">
      <c r="A106" s="101" t="s">
        <v>153</v>
      </c>
      <c r="B106" s="102">
        <v>941</v>
      </c>
      <c r="C106" s="103" t="s">
        <v>198</v>
      </c>
      <c r="D106" s="103" t="s">
        <v>204</v>
      </c>
      <c r="E106" s="103" t="s">
        <v>380</v>
      </c>
      <c r="F106" s="103"/>
      <c r="G106" s="105">
        <f aca="true" t="shared" si="11" ref="G106:I108">G107</f>
        <v>358400</v>
      </c>
      <c r="H106" s="105">
        <f t="shared" si="11"/>
        <v>384800</v>
      </c>
      <c r="I106" s="105">
        <f t="shared" si="11"/>
        <v>405800</v>
      </c>
    </row>
    <row r="107" spans="1:9" ht="52.5">
      <c r="A107" s="101" t="s">
        <v>250</v>
      </c>
      <c r="B107" s="102">
        <v>941</v>
      </c>
      <c r="C107" s="103" t="s">
        <v>198</v>
      </c>
      <c r="D107" s="103" t="s">
        <v>204</v>
      </c>
      <c r="E107" s="103" t="s">
        <v>381</v>
      </c>
      <c r="F107" s="103"/>
      <c r="G107" s="105">
        <f>G108</f>
        <v>358400</v>
      </c>
      <c r="H107" s="105">
        <f t="shared" si="11"/>
        <v>384800</v>
      </c>
      <c r="I107" s="105">
        <f t="shared" si="11"/>
        <v>405800</v>
      </c>
    </row>
    <row r="108" spans="1:9" ht="26.25">
      <c r="A108" s="101" t="s">
        <v>293</v>
      </c>
      <c r="B108" s="102">
        <v>941</v>
      </c>
      <c r="C108" s="103" t="s">
        <v>198</v>
      </c>
      <c r="D108" s="103" t="s">
        <v>204</v>
      </c>
      <c r="E108" s="103" t="s">
        <v>381</v>
      </c>
      <c r="F108" s="103">
        <v>240</v>
      </c>
      <c r="G108" s="105">
        <f>G109</f>
        <v>358400</v>
      </c>
      <c r="H108" s="105">
        <f t="shared" si="11"/>
        <v>384800</v>
      </c>
      <c r="I108" s="105">
        <f t="shared" si="11"/>
        <v>405800</v>
      </c>
    </row>
    <row r="109" spans="1:9" ht="12.75">
      <c r="A109" s="101" t="s">
        <v>294</v>
      </c>
      <c r="B109" s="102">
        <v>941</v>
      </c>
      <c r="C109" s="103" t="s">
        <v>198</v>
      </c>
      <c r="D109" s="103" t="s">
        <v>204</v>
      </c>
      <c r="E109" s="103" t="s">
        <v>381</v>
      </c>
      <c r="F109" s="103" t="s">
        <v>292</v>
      </c>
      <c r="G109" s="105">
        <f>374400-16000</f>
        <v>358400</v>
      </c>
      <c r="H109" s="105">
        <f>350800+6000+28000</f>
        <v>384800</v>
      </c>
      <c r="I109" s="105">
        <f>388400+17400</f>
        <v>405800</v>
      </c>
    </row>
    <row r="110" spans="1:9" ht="12.75">
      <c r="A110" s="101" t="s">
        <v>280</v>
      </c>
      <c r="B110" s="102">
        <v>941</v>
      </c>
      <c r="C110" s="103" t="s">
        <v>198</v>
      </c>
      <c r="D110" s="103" t="s">
        <v>204</v>
      </c>
      <c r="E110" s="103" t="s">
        <v>382</v>
      </c>
      <c r="F110" s="103"/>
      <c r="G110" s="105">
        <f aca="true" t="shared" si="12" ref="G110:I112">G111</f>
        <v>30000</v>
      </c>
      <c r="H110" s="105">
        <f t="shared" si="12"/>
        <v>25000</v>
      </c>
      <c r="I110" s="105">
        <f t="shared" si="12"/>
        <v>15000</v>
      </c>
    </row>
    <row r="111" spans="1:9" ht="52.5">
      <c r="A111" s="101" t="s">
        <v>281</v>
      </c>
      <c r="B111" s="102">
        <v>941</v>
      </c>
      <c r="C111" s="103" t="s">
        <v>198</v>
      </c>
      <c r="D111" s="103" t="s">
        <v>204</v>
      </c>
      <c r="E111" s="103" t="s">
        <v>383</v>
      </c>
      <c r="F111" s="103"/>
      <c r="G111" s="105">
        <f t="shared" si="12"/>
        <v>30000</v>
      </c>
      <c r="H111" s="105">
        <f t="shared" si="12"/>
        <v>25000</v>
      </c>
      <c r="I111" s="105">
        <f t="shared" si="12"/>
        <v>15000</v>
      </c>
    </row>
    <row r="112" spans="1:9" ht="26.25">
      <c r="A112" s="101" t="s">
        <v>293</v>
      </c>
      <c r="B112" s="102">
        <v>941</v>
      </c>
      <c r="C112" s="103" t="s">
        <v>198</v>
      </c>
      <c r="D112" s="103" t="s">
        <v>204</v>
      </c>
      <c r="E112" s="103" t="s">
        <v>383</v>
      </c>
      <c r="F112" s="103">
        <v>240</v>
      </c>
      <c r="G112" s="105">
        <f>G113</f>
        <v>30000</v>
      </c>
      <c r="H112" s="105">
        <f t="shared" si="12"/>
        <v>25000</v>
      </c>
      <c r="I112" s="105">
        <f t="shared" si="12"/>
        <v>15000</v>
      </c>
    </row>
    <row r="113" spans="1:9" ht="12.75">
      <c r="A113" s="101" t="s">
        <v>294</v>
      </c>
      <c r="B113" s="102">
        <v>941</v>
      </c>
      <c r="C113" s="103" t="s">
        <v>198</v>
      </c>
      <c r="D113" s="103" t="s">
        <v>204</v>
      </c>
      <c r="E113" s="103" t="s">
        <v>383</v>
      </c>
      <c r="F113" s="103" t="s">
        <v>292</v>
      </c>
      <c r="G113" s="105">
        <v>30000</v>
      </c>
      <c r="H113" s="105">
        <v>25000</v>
      </c>
      <c r="I113" s="105">
        <v>15000</v>
      </c>
    </row>
    <row r="114" spans="1:11" ht="39">
      <c r="A114" s="101" t="s">
        <v>251</v>
      </c>
      <c r="B114" s="102">
        <v>941</v>
      </c>
      <c r="C114" s="103" t="s">
        <v>198</v>
      </c>
      <c r="D114" s="103" t="s">
        <v>204</v>
      </c>
      <c r="E114" s="103" t="s">
        <v>384</v>
      </c>
      <c r="F114" s="103"/>
      <c r="G114" s="105">
        <f>G115+G119</f>
        <v>1336000</v>
      </c>
      <c r="H114" s="105">
        <f>H115+H119</f>
        <v>988700</v>
      </c>
      <c r="I114" s="105">
        <f>I115+I119</f>
        <v>962000</v>
      </c>
      <c r="K114" s="92"/>
    </row>
    <row r="115" spans="1:9" ht="42" customHeight="1">
      <c r="A115" s="101" t="s">
        <v>158</v>
      </c>
      <c r="B115" s="102">
        <v>941</v>
      </c>
      <c r="C115" s="103" t="s">
        <v>198</v>
      </c>
      <c r="D115" s="103" t="s">
        <v>204</v>
      </c>
      <c r="E115" s="103" t="s">
        <v>385</v>
      </c>
      <c r="F115" s="103"/>
      <c r="G115" s="105">
        <f aca="true" t="shared" si="13" ref="G115:I117">G116</f>
        <v>130000</v>
      </c>
      <c r="H115" s="105">
        <f t="shared" si="13"/>
        <v>184700</v>
      </c>
      <c r="I115" s="105">
        <f t="shared" si="13"/>
        <v>158000</v>
      </c>
    </row>
    <row r="116" spans="1:9" ht="66">
      <c r="A116" s="101" t="s">
        <v>258</v>
      </c>
      <c r="B116" s="102">
        <v>941</v>
      </c>
      <c r="C116" s="103" t="s">
        <v>198</v>
      </c>
      <c r="D116" s="103" t="s">
        <v>204</v>
      </c>
      <c r="E116" s="103" t="s">
        <v>386</v>
      </c>
      <c r="F116" s="103"/>
      <c r="G116" s="105">
        <f t="shared" si="13"/>
        <v>130000</v>
      </c>
      <c r="H116" s="105">
        <f t="shared" si="13"/>
        <v>184700</v>
      </c>
      <c r="I116" s="105">
        <f t="shared" si="13"/>
        <v>158000</v>
      </c>
    </row>
    <row r="117" spans="1:9" ht="26.25">
      <c r="A117" s="101" t="s">
        <v>293</v>
      </c>
      <c r="B117" s="102">
        <v>941</v>
      </c>
      <c r="C117" s="103" t="s">
        <v>198</v>
      </c>
      <c r="D117" s="103" t="s">
        <v>204</v>
      </c>
      <c r="E117" s="103" t="s">
        <v>257</v>
      </c>
      <c r="F117" s="103">
        <v>240</v>
      </c>
      <c r="G117" s="105">
        <f>G118</f>
        <v>130000</v>
      </c>
      <c r="H117" s="105">
        <f t="shared" si="13"/>
        <v>184700</v>
      </c>
      <c r="I117" s="105">
        <f t="shared" si="13"/>
        <v>158000</v>
      </c>
    </row>
    <row r="118" spans="1:9" ht="12.75">
      <c r="A118" s="101" t="s">
        <v>294</v>
      </c>
      <c r="B118" s="102">
        <v>941</v>
      </c>
      <c r="C118" s="103" t="s">
        <v>198</v>
      </c>
      <c r="D118" s="103" t="s">
        <v>204</v>
      </c>
      <c r="E118" s="103" t="s">
        <v>386</v>
      </c>
      <c r="F118" s="103" t="s">
        <v>292</v>
      </c>
      <c r="G118" s="105">
        <f>114000+16000</f>
        <v>130000</v>
      </c>
      <c r="H118" s="105">
        <f>96000+88700</f>
        <v>184700</v>
      </c>
      <c r="I118" s="105">
        <f>96000+62000</f>
        <v>158000</v>
      </c>
    </row>
    <row r="119" spans="1:9" ht="39">
      <c r="A119" s="101" t="s">
        <v>160</v>
      </c>
      <c r="B119" s="102">
        <v>941</v>
      </c>
      <c r="C119" s="103" t="s">
        <v>198</v>
      </c>
      <c r="D119" s="103" t="s">
        <v>204</v>
      </c>
      <c r="E119" s="103" t="s">
        <v>387</v>
      </c>
      <c r="F119" s="103"/>
      <c r="G119" s="105">
        <f aca="true" t="shared" si="14" ref="G119:I121">G120</f>
        <v>1206000</v>
      </c>
      <c r="H119" s="105">
        <f t="shared" si="14"/>
        <v>804000</v>
      </c>
      <c r="I119" s="105">
        <f t="shared" si="14"/>
        <v>804000</v>
      </c>
    </row>
    <row r="120" spans="1:9" ht="66">
      <c r="A120" s="101" t="s">
        <v>259</v>
      </c>
      <c r="B120" s="102">
        <v>941</v>
      </c>
      <c r="C120" s="103" t="s">
        <v>198</v>
      </c>
      <c r="D120" s="103" t="s">
        <v>204</v>
      </c>
      <c r="E120" s="103" t="s">
        <v>388</v>
      </c>
      <c r="F120" s="103"/>
      <c r="G120" s="105">
        <f t="shared" si="14"/>
        <v>1206000</v>
      </c>
      <c r="H120" s="105">
        <f t="shared" si="14"/>
        <v>804000</v>
      </c>
      <c r="I120" s="105">
        <f t="shared" si="14"/>
        <v>804000</v>
      </c>
    </row>
    <row r="121" spans="1:9" ht="26.25">
      <c r="A121" s="101" t="s">
        <v>293</v>
      </c>
      <c r="B121" s="102">
        <v>941</v>
      </c>
      <c r="C121" s="103" t="s">
        <v>198</v>
      </c>
      <c r="D121" s="103" t="s">
        <v>204</v>
      </c>
      <c r="E121" s="103" t="s">
        <v>388</v>
      </c>
      <c r="F121" s="103">
        <v>240</v>
      </c>
      <c r="G121" s="105">
        <f>G122</f>
        <v>1206000</v>
      </c>
      <c r="H121" s="105">
        <f t="shared" si="14"/>
        <v>804000</v>
      </c>
      <c r="I121" s="105">
        <f t="shared" si="14"/>
        <v>804000</v>
      </c>
    </row>
    <row r="122" spans="1:9" ht="12.75">
      <c r="A122" s="101" t="s">
        <v>294</v>
      </c>
      <c r="B122" s="102">
        <v>941</v>
      </c>
      <c r="C122" s="103" t="s">
        <v>198</v>
      </c>
      <c r="D122" s="103" t="s">
        <v>204</v>
      </c>
      <c r="E122" s="103" t="s">
        <v>388</v>
      </c>
      <c r="F122" s="103" t="s">
        <v>292</v>
      </c>
      <c r="G122" s="105">
        <v>1206000</v>
      </c>
      <c r="H122" s="105">
        <v>804000</v>
      </c>
      <c r="I122" s="105">
        <v>804000</v>
      </c>
    </row>
    <row r="123" spans="1:9" ht="12.75">
      <c r="A123" s="110" t="s">
        <v>211</v>
      </c>
      <c r="B123" s="102">
        <v>941</v>
      </c>
      <c r="C123" s="103" t="s">
        <v>198</v>
      </c>
      <c r="D123" s="107">
        <v>12</v>
      </c>
      <c r="E123" s="107" t="s">
        <v>212</v>
      </c>
      <c r="F123" s="107"/>
      <c r="G123" s="105">
        <f>G124+G130</f>
        <v>48000</v>
      </c>
      <c r="H123" s="105">
        <f>H124+H130</f>
        <v>38000</v>
      </c>
      <c r="I123" s="105">
        <f>I124+I130</f>
        <v>28000</v>
      </c>
    </row>
    <row r="124" spans="1:9" ht="45" customHeight="1">
      <c r="A124" s="110" t="s">
        <v>448</v>
      </c>
      <c r="B124" s="102">
        <v>941</v>
      </c>
      <c r="C124" s="103" t="s">
        <v>198</v>
      </c>
      <c r="D124" s="107">
        <v>12</v>
      </c>
      <c r="E124" s="107" t="s">
        <v>151</v>
      </c>
      <c r="F124" s="107"/>
      <c r="G124" s="105">
        <f aca="true" t="shared" si="15" ref="G124:I126">G125</f>
        <v>8000</v>
      </c>
      <c r="H124" s="105">
        <f t="shared" si="15"/>
        <v>8000</v>
      </c>
      <c r="I124" s="105">
        <f t="shared" si="15"/>
        <v>8000</v>
      </c>
    </row>
    <row r="125" spans="1:9" ht="26.25">
      <c r="A125" s="110" t="s">
        <v>277</v>
      </c>
      <c r="B125" s="102">
        <v>941</v>
      </c>
      <c r="C125" s="103" t="s">
        <v>198</v>
      </c>
      <c r="D125" s="107">
        <v>12</v>
      </c>
      <c r="E125" s="107" t="s">
        <v>152</v>
      </c>
      <c r="F125" s="107"/>
      <c r="G125" s="105">
        <f t="shared" si="15"/>
        <v>8000</v>
      </c>
      <c r="H125" s="105">
        <f t="shared" si="15"/>
        <v>8000</v>
      </c>
      <c r="I125" s="105">
        <f t="shared" si="15"/>
        <v>8000</v>
      </c>
    </row>
    <row r="126" spans="1:9" ht="39">
      <c r="A126" s="110" t="s">
        <v>213</v>
      </c>
      <c r="B126" s="102">
        <v>941</v>
      </c>
      <c r="C126" s="103" t="s">
        <v>198</v>
      </c>
      <c r="D126" s="107">
        <v>12</v>
      </c>
      <c r="E126" s="107" t="s">
        <v>154</v>
      </c>
      <c r="F126" s="107"/>
      <c r="G126" s="105">
        <f t="shared" si="15"/>
        <v>8000</v>
      </c>
      <c r="H126" s="105">
        <f t="shared" si="15"/>
        <v>8000</v>
      </c>
      <c r="I126" s="105">
        <f t="shared" si="15"/>
        <v>8000</v>
      </c>
    </row>
    <row r="127" spans="1:9" ht="66">
      <c r="A127" s="110" t="s">
        <v>283</v>
      </c>
      <c r="B127" s="102">
        <v>941</v>
      </c>
      <c r="C127" s="103" t="s">
        <v>198</v>
      </c>
      <c r="D127" s="107">
        <v>12</v>
      </c>
      <c r="E127" s="107" t="s">
        <v>155</v>
      </c>
      <c r="F127" s="107"/>
      <c r="G127" s="105">
        <f aca="true" t="shared" si="16" ref="G127:I128">G128</f>
        <v>8000</v>
      </c>
      <c r="H127" s="105">
        <f t="shared" si="16"/>
        <v>8000</v>
      </c>
      <c r="I127" s="105">
        <f t="shared" si="16"/>
        <v>8000</v>
      </c>
    </row>
    <row r="128" spans="1:9" ht="39">
      <c r="A128" s="110" t="s">
        <v>214</v>
      </c>
      <c r="B128" s="102">
        <v>941</v>
      </c>
      <c r="C128" s="103" t="s">
        <v>198</v>
      </c>
      <c r="D128" s="107">
        <v>12</v>
      </c>
      <c r="E128" s="107" t="s">
        <v>155</v>
      </c>
      <c r="F128" s="107">
        <v>810</v>
      </c>
      <c r="G128" s="105">
        <f t="shared" si="16"/>
        <v>8000</v>
      </c>
      <c r="H128" s="105">
        <f t="shared" si="16"/>
        <v>8000</v>
      </c>
      <c r="I128" s="105">
        <f t="shared" si="16"/>
        <v>8000</v>
      </c>
    </row>
    <row r="129" spans="1:9" ht="39">
      <c r="A129" s="110" t="s">
        <v>303</v>
      </c>
      <c r="B129" s="102">
        <v>941</v>
      </c>
      <c r="C129" s="103" t="s">
        <v>198</v>
      </c>
      <c r="D129" s="107">
        <v>12</v>
      </c>
      <c r="E129" s="107" t="s">
        <v>155</v>
      </c>
      <c r="F129" s="107">
        <v>811</v>
      </c>
      <c r="G129" s="111">
        <v>8000</v>
      </c>
      <c r="H129" s="111">
        <v>8000</v>
      </c>
      <c r="I129" s="111">
        <v>8000</v>
      </c>
    </row>
    <row r="130" spans="1:9" ht="26.25">
      <c r="A130" s="101" t="s">
        <v>120</v>
      </c>
      <c r="B130" s="112">
        <v>941</v>
      </c>
      <c r="C130" s="106" t="s">
        <v>198</v>
      </c>
      <c r="D130" s="113">
        <v>12</v>
      </c>
      <c r="E130" s="113" t="s">
        <v>121</v>
      </c>
      <c r="F130" s="113"/>
      <c r="G130" s="111">
        <f aca="true" t="shared" si="17" ref="G130:I133">G131</f>
        <v>40000</v>
      </c>
      <c r="H130" s="111">
        <f t="shared" si="17"/>
        <v>30000</v>
      </c>
      <c r="I130" s="111">
        <f t="shared" si="17"/>
        <v>20000</v>
      </c>
    </row>
    <row r="131" spans="1:9" ht="12.75">
      <c r="A131" s="101" t="s">
        <v>175</v>
      </c>
      <c r="B131" s="112">
        <v>941</v>
      </c>
      <c r="C131" s="106" t="s">
        <v>198</v>
      </c>
      <c r="D131" s="113">
        <v>12</v>
      </c>
      <c r="E131" s="113" t="s">
        <v>123</v>
      </c>
      <c r="F131" s="113"/>
      <c r="G131" s="111">
        <f t="shared" si="17"/>
        <v>40000</v>
      </c>
      <c r="H131" s="111">
        <f t="shared" si="17"/>
        <v>30000</v>
      </c>
      <c r="I131" s="111">
        <f t="shared" si="17"/>
        <v>20000</v>
      </c>
    </row>
    <row r="132" spans="1:9" ht="12.75">
      <c r="A132" s="114" t="s">
        <v>239</v>
      </c>
      <c r="B132" s="112">
        <v>941</v>
      </c>
      <c r="C132" s="106" t="s">
        <v>198</v>
      </c>
      <c r="D132" s="113">
        <v>12</v>
      </c>
      <c r="E132" s="113" t="s">
        <v>181</v>
      </c>
      <c r="F132" s="113"/>
      <c r="G132" s="111">
        <f t="shared" si="17"/>
        <v>40000</v>
      </c>
      <c r="H132" s="111">
        <f t="shared" si="17"/>
        <v>30000</v>
      </c>
      <c r="I132" s="111">
        <f t="shared" si="17"/>
        <v>20000</v>
      </c>
    </row>
    <row r="133" spans="1:9" ht="26.25">
      <c r="A133" s="101" t="s">
        <v>293</v>
      </c>
      <c r="B133" s="112">
        <v>941</v>
      </c>
      <c r="C133" s="106" t="s">
        <v>198</v>
      </c>
      <c r="D133" s="113">
        <v>12</v>
      </c>
      <c r="E133" s="113" t="s">
        <v>181</v>
      </c>
      <c r="F133" s="113">
        <v>240</v>
      </c>
      <c r="G133" s="111">
        <f>G134</f>
        <v>40000</v>
      </c>
      <c r="H133" s="111">
        <f t="shared" si="17"/>
        <v>30000</v>
      </c>
      <c r="I133" s="111">
        <f t="shared" si="17"/>
        <v>20000</v>
      </c>
    </row>
    <row r="134" spans="1:9" ht="12.75">
      <c r="A134" s="101" t="s">
        <v>294</v>
      </c>
      <c r="B134" s="112">
        <v>941</v>
      </c>
      <c r="C134" s="106" t="s">
        <v>198</v>
      </c>
      <c r="D134" s="113">
        <v>12</v>
      </c>
      <c r="E134" s="113" t="s">
        <v>181</v>
      </c>
      <c r="F134" s="113">
        <v>244</v>
      </c>
      <c r="G134" s="111">
        <v>40000</v>
      </c>
      <c r="H134" s="111">
        <v>30000</v>
      </c>
      <c r="I134" s="111">
        <v>20000</v>
      </c>
    </row>
    <row r="135" spans="1:9" ht="12.75">
      <c r="A135" s="115" t="s">
        <v>162</v>
      </c>
      <c r="B135" s="116">
        <v>941</v>
      </c>
      <c r="C135" s="117" t="s">
        <v>199</v>
      </c>
      <c r="D135" s="117" t="s">
        <v>202</v>
      </c>
      <c r="E135" s="117"/>
      <c r="F135" s="117"/>
      <c r="G135" s="118">
        <f>G136</f>
        <v>1994000</v>
      </c>
      <c r="H135" s="118">
        <f>H136</f>
        <v>862500</v>
      </c>
      <c r="I135" s="118">
        <f>I136</f>
        <v>692000</v>
      </c>
    </row>
    <row r="136" spans="1:9" ht="12.75">
      <c r="A136" s="101" t="s">
        <v>163</v>
      </c>
      <c r="B136" s="102">
        <v>941</v>
      </c>
      <c r="C136" s="103" t="s">
        <v>199</v>
      </c>
      <c r="D136" s="103" t="s">
        <v>197</v>
      </c>
      <c r="E136" s="103"/>
      <c r="F136" s="103"/>
      <c r="G136" s="105">
        <f>G137+G147</f>
        <v>1994000</v>
      </c>
      <c r="H136" s="105">
        <f>H137+H147</f>
        <v>862500</v>
      </c>
      <c r="I136" s="105">
        <f>I137+I147</f>
        <v>692000</v>
      </c>
    </row>
    <row r="137" spans="1:9" ht="52.5">
      <c r="A137" s="101" t="s">
        <v>449</v>
      </c>
      <c r="B137" s="102">
        <v>941</v>
      </c>
      <c r="C137" s="103" t="s">
        <v>199</v>
      </c>
      <c r="D137" s="103" t="s">
        <v>197</v>
      </c>
      <c r="E137" s="103" t="s">
        <v>156</v>
      </c>
      <c r="F137" s="103"/>
      <c r="G137" s="105">
        <f>G138</f>
        <v>300000</v>
      </c>
      <c r="H137" s="105">
        <f>H138</f>
        <v>180000</v>
      </c>
      <c r="I137" s="105">
        <f>I138</f>
        <v>80000</v>
      </c>
    </row>
    <row r="138" spans="1:9" ht="39.75" customHeight="1">
      <c r="A138" s="101" t="s">
        <v>401</v>
      </c>
      <c r="B138" s="102">
        <v>941</v>
      </c>
      <c r="C138" s="103" t="s">
        <v>199</v>
      </c>
      <c r="D138" s="103" t="s">
        <v>197</v>
      </c>
      <c r="E138" s="103" t="s">
        <v>157</v>
      </c>
      <c r="F138" s="103"/>
      <c r="G138" s="105">
        <f>G139+G143</f>
        <v>300000</v>
      </c>
      <c r="H138" s="105">
        <f>H139+H143</f>
        <v>180000</v>
      </c>
      <c r="I138" s="105">
        <f>I139+I143</f>
        <v>80000</v>
      </c>
    </row>
    <row r="139" spans="1:9" ht="49.5" customHeight="1">
      <c r="A139" s="101" t="s">
        <v>370</v>
      </c>
      <c r="B139" s="102">
        <v>941</v>
      </c>
      <c r="C139" s="103" t="s">
        <v>199</v>
      </c>
      <c r="D139" s="103" t="s">
        <v>197</v>
      </c>
      <c r="E139" s="103" t="s">
        <v>252</v>
      </c>
      <c r="F139" s="103"/>
      <c r="G139" s="105">
        <f aca="true" t="shared" si="18" ref="G139:I141">G140</f>
        <v>240000</v>
      </c>
      <c r="H139" s="105">
        <f t="shared" si="18"/>
        <v>120000</v>
      </c>
      <c r="I139" s="105">
        <f t="shared" si="18"/>
        <v>40000</v>
      </c>
    </row>
    <row r="140" spans="1:9" ht="66" customHeight="1">
      <c r="A140" s="101" t="s">
        <v>402</v>
      </c>
      <c r="B140" s="102">
        <v>941</v>
      </c>
      <c r="C140" s="103" t="s">
        <v>199</v>
      </c>
      <c r="D140" s="103" t="s">
        <v>197</v>
      </c>
      <c r="E140" s="103" t="s">
        <v>159</v>
      </c>
      <c r="F140" s="103"/>
      <c r="G140" s="105">
        <f t="shared" si="18"/>
        <v>240000</v>
      </c>
      <c r="H140" s="105">
        <f t="shared" si="18"/>
        <v>120000</v>
      </c>
      <c r="I140" s="105">
        <f t="shared" si="18"/>
        <v>40000</v>
      </c>
    </row>
    <row r="141" spans="1:9" ht="26.25">
      <c r="A141" s="101" t="s">
        <v>293</v>
      </c>
      <c r="B141" s="102">
        <v>941</v>
      </c>
      <c r="C141" s="103" t="s">
        <v>199</v>
      </c>
      <c r="D141" s="103" t="s">
        <v>197</v>
      </c>
      <c r="E141" s="103" t="s">
        <v>159</v>
      </c>
      <c r="F141" s="103">
        <v>240</v>
      </c>
      <c r="G141" s="105">
        <f>G142</f>
        <v>240000</v>
      </c>
      <c r="H141" s="105">
        <f t="shared" si="18"/>
        <v>120000</v>
      </c>
      <c r="I141" s="105">
        <v>40000</v>
      </c>
    </row>
    <row r="142" spans="1:9" ht="12.75">
      <c r="A142" s="101" t="s">
        <v>294</v>
      </c>
      <c r="B142" s="102">
        <v>941</v>
      </c>
      <c r="C142" s="103" t="s">
        <v>199</v>
      </c>
      <c r="D142" s="103" t="s">
        <v>197</v>
      </c>
      <c r="E142" s="103" t="s">
        <v>159</v>
      </c>
      <c r="F142" s="103" t="s">
        <v>292</v>
      </c>
      <c r="G142" s="105">
        <v>240000</v>
      </c>
      <c r="H142" s="105">
        <v>120000</v>
      </c>
      <c r="I142" s="105">
        <v>40000</v>
      </c>
    </row>
    <row r="143" spans="1:9" ht="12.75">
      <c r="A143" s="101" t="s">
        <v>371</v>
      </c>
      <c r="B143" s="102">
        <v>941</v>
      </c>
      <c r="C143" s="103" t="s">
        <v>199</v>
      </c>
      <c r="D143" s="103" t="s">
        <v>197</v>
      </c>
      <c r="E143" s="103" t="s">
        <v>161</v>
      </c>
      <c r="F143" s="103"/>
      <c r="G143" s="105">
        <f aca="true" t="shared" si="19" ref="G143:I145">G144</f>
        <v>60000</v>
      </c>
      <c r="H143" s="105">
        <f t="shared" si="19"/>
        <v>60000</v>
      </c>
      <c r="I143" s="105">
        <f t="shared" si="19"/>
        <v>40000</v>
      </c>
    </row>
    <row r="144" spans="1:9" ht="52.5">
      <c r="A144" s="101" t="s">
        <v>403</v>
      </c>
      <c r="B144" s="102">
        <v>941</v>
      </c>
      <c r="C144" s="103" t="s">
        <v>199</v>
      </c>
      <c r="D144" s="103" t="s">
        <v>197</v>
      </c>
      <c r="E144" s="103" t="s">
        <v>253</v>
      </c>
      <c r="F144" s="103"/>
      <c r="G144" s="105">
        <f t="shared" si="19"/>
        <v>60000</v>
      </c>
      <c r="H144" s="105">
        <f t="shared" si="19"/>
        <v>60000</v>
      </c>
      <c r="I144" s="105">
        <f t="shared" si="19"/>
        <v>40000</v>
      </c>
    </row>
    <row r="145" spans="1:9" ht="26.25">
      <c r="A145" s="101" t="s">
        <v>293</v>
      </c>
      <c r="B145" s="102">
        <v>941</v>
      </c>
      <c r="C145" s="103" t="s">
        <v>199</v>
      </c>
      <c r="D145" s="103" t="s">
        <v>197</v>
      </c>
      <c r="E145" s="103" t="s">
        <v>253</v>
      </c>
      <c r="F145" s="103">
        <v>240</v>
      </c>
      <c r="G145" s="105">
        <f>G146</f>
        <v>60000</v>
      </c>
      <c r="H145" s="105">
        <f t="shared" si="19"/>
        <v>60000</v>
      </c>
      <c r="I145" s="105">
        <f t="shared" si="19"/>
        <v>40000</v>
      </c>
    </row>
    <row r="146" spans="1:9" ht="12.75">
      <c r="A146" s="101" t="s">
        <v>294</v>
      </c>
      <c r="B146" s="102">
        <v>941</v>
      </c>
      <c r="C146" s="103" t="s">
        <v>199</v>
      </c>
      <c r="D146" s="103" t="s">
        <v>197</v>
      </c>
      <c r="E146" s="103" t="s">
        <v>253</v>
      </c>
      <c r="F146" s="103" t="s">
        <v>292</v>
      </c>
      <c r="G146" s="105">
        <v>60000</v>
      </c>
      <c r="H146" s="105">
        <v>60000</v>
      </c>
      <c r="I146" s="105">
        <v>40000</v>
      </c>
    </row>
    <row r="147" spans="1:9" ht="26.25">
      <c r="A147" s="101" t="s">
        <v>450</v>
      </c>
      <c r="B147" s="102">
        <v>941</v>
      </c>
      <c r="C147" s="103" t="s">
        <v>199</v>
      </c>
      <c r="D147" s="103" t="s">
        <v>197</v>
      </c>
      <c r="E147" s="103" t="s">
        <v>164</v>
      </c>
      <c r="F147" s="103"/>
      <c r="G147" s="105">
        <f>G148+G177</f>
        <v>1694000</v>
      </c>
      <c r="H147" s="105">
        <f>H148+H177</f>
        <v>682500</v>
      </c>
      <c r="I147" s="105">
        <f>I148+I177</f>
        <v>612000</v>
      </c>
    </row>
    <row r="148" spans="1:9" ht="26.25">
      <c r="A148" s="101" t="s">
        <v>242</v>
      </c>
      <c r="B148" s="102">
        <v>941</v>
      </c>
      <c r="C148" s="103" t="s">
        <v>199</v>
      </c>
      <c r="D148" s="103" t="s">
        <v>197</v>
      </c>
      <c r="E148" s="103" t="s">
        <v>165</v>
      </c>
      <c r="F148" s="103"/>
      <c r="G148" s="105">
        <f>G149+G153+G157+G161+G165+G169+G173</f>
        <v>867000</v>
      </c>
      <c r="H148" s="105">
        <f>H149+H153+H157+H161+H165+H169+H173</f>
        <v>682500</v>
      </c>
      <c r="I148" s="105">
        <f>I149+I153+I157+I161+I165+I169+I173</f>
        <v>612000</v>
      </c>
    </row>
    <row r="149" spans="1:9" ht="12.75">
      <c r="A149" s="101" t="s">
        <v>169</v>
      </c>
      <c r="B149" s="102">
        <v>941</v>
      </c>
      <c r="C149" s="103" t="s">
        <v>199</v>
      </c>
      <c r="D149" s="103" t="s">
        <v>197</v>
      </c>
      <c r="E149" s="103" t="s">
        <v>166</v>
      </c>
      <c r="F149" s="103"/>
      <c r="G149" s="105">
        <f aca="true" t="shared" si="20" ref="G149:I151">G150</f>
        <v>437000</v>
      </c>
      <c r="H149" s="105">
        <f t="shared" si="20"/>
        <v>452500</v>
      </c>
      <c r="I149" s="105">
        <f t="shared" si="20"/>
        <v>471000</v>
      </c>
    </row>
    <row r="150" spans="1:9" ht="39">
      <c r="A150" s="101" t="s">
        <v>243</v>
      </c>
      <c r="B150" s="102">
        <v>941</v>
      </c>
      <c r="C150" s="103" t="s">
        <v>199</v>
      </c>
      <c r="D150" s="103" t="s">
        <v>197</v>
      </c>
      <c r="E150" s="103" t="s">
        <v>167</v>
      </c>
      <c r="F150" s="103"/>
      <c r="G150" s="105">
        <f t="shared" si="20"/>
        <v>437000</v>
      </c>
      <c r="H150" s="105">
        <f t="shared" si="20"/>
        <v>452500</v>
      </c>
      <c r="I150" s="105">
        <f t="shared" si="20"/>
        <v>471000</v>
      </c>
    </row>
    <row r="151" spans="1:9" ht="26.25">
      <c r="A151" s="101" t="s">
        <v>293</v>
      </c>
      <c r="B151" s="102">
        <v>941</v>
      </c>
      <c r="C151" s="103" t="s">
        <v>199</v>
      </c>
      <c r="D151" s="103" t="s">
        <v>197</v>
      </c>
      <c r="E151" s="103" t="s">
        <v>167</v>
      </c>
      <c r="F151" s="103">
        <v>240</v>
      </c>
      <c r="G151" s="105">
        <f>G152</f>
        <v>437000</v>
      </c>
      <c r="H151" s="105">
        <f t="shared" si="20"/>
        <v>452500</v>
      </c>
      <c r="I151" s="105">
        <f t="shared" si="20"/>
        <v>471000</v>
      </c>
    </row>
    <row r="152" spans="1:9" ht="12.75">
      <c r="A152" s="101" t="s">
        <v>416</v>
      </c>
      <c r="B152" s="102">
        <v>941</v>
      </c>
      <c r="C152" s="103" t="s">
        <v>199</v>
      </c>
      <c r="D152" s="103" t="s">
        <v>197</v>
      </c>
      <c r="E152" s="103" t="s">
        <v>167</v>
      </c>
      <c r="F152" s="103" t="s">
        <v>417</v>
      </c>
      <c r="G152" s="105">
        <v>437000</v>
      </c>
      <c r="H152" s="105">
        <v>452500</v>
      </c>
      <c r="I152" s="105">
        <v>471000</v>
      </c>
    </row>
    <row r="153" spans="1:9" ht="26.25">
      <c r="A153" s="101" t="s">
        <v>170</v>
      </c>
      <c r="B153" s="102">
        <v>941</v>
      </c>
      <c r="C153" s="103" t="s">
        <v>199</v>
      </c>
      <c r="D153" s="103" t="s">
        <v>197</v>
      </c>
      <c r="E153" s="103" t="s">
        <v>389</v>
      </c>
      <c r="F153" s="103"/>
      <c r="G153" s="105">
        <f aca="true" t="shared" si="21" ref="G153:I155">G154</f>
        <v>75000</v>
      </c>
      <c r="H153" s="105">
        <f t="shared" si="21"/>
        <v>50000</v>
      </c>
      <c r="I153" s="105">
        <f t="shared" si="21"/>
        <v>20000</v>
      </c>
    </row>
    <row r="154" spans="1:9" ht="44.25" customHeight="1">
      <c r="A154" s="101" t="s">
        <v>244</v>
      </c>
      <c r="B154" s="102">
        <v>941</v>
      </c>
      <c r="C154" s="103" t="s">
        <v>199</v>
      </c>
      <c r="D154" s="103" t="s">
        <v>197</v>
      </c>
      <c r="E154" s="103" t="s">
        <v>390</v>
      </c>
      <c r="F154" s="103"/>
      <c r="G154" s="105">
        <f t="shared" si="21"/>
        <v>75000</v>
      </c>
      <c r="H154" s="105">
        <f t="shared" si="21"/>
        <v>50000</v>
      </c>
      <c r="I154" s="105">
        <f t="shared" si="21"/>
        <v>20000</v>
      </c>
    </row>
    <row r="155" spans="1:9" ht="26.25">
      <c r="A155" s="101" t="s">
        <v>293</v>
      </c>
      <c r="B155" s="102">
        <v>941</v>
      </c>
      <c r="C155" s="103" t="s">
        <v>199</v>
      </c>
      <c r="D155" s="103" t="s">
        <v>197</v>
      </c>
      <c r="E155" s="103" t="s">
        <v>390</v>
      </c>
      <c r="F155" s="103">
        <v>240</v>
      </c>
      <c r="G155" s="105">
        <f>G156</f>
        <v>75000</v>
      </c>
      <c r="H155" s="105">
        <v>50000</v>
      </c>
      <c r="I155" s="105">
        <f t="shared" si="21"/>
        <v>20000</v>
      </c>
    </row>
    <row r="156" spans="1:9" ht="12.75">
      <c r="A156" s="101" t="s">
        <v>294</v>
      </c>
      <c r="B156" s="102">
        <v>941</v>
      </c>
      <c r="C156" s="103" t="s">
        <v>199</v>
      </c>
      <c r="D156" s="103" t="s">
        <v>197</v>
      </c>
      <c r="E156" s="103" t="s">
        <v>390</v>
      </c>
      <c r="F156" s="103" t="s">
        <v>292</v>
      </c>
      <c r="G156" s="105">
        <v>75000</v>
      </c>
      <c r="H156" s="105">
        <v>50000</v>
      </c>
      <c r="I156" s="105">
        <v>20000</v>
      </c>
    </row>
    <row r="157" spans="1:9" ht="12.75">
      <c r="A157" s="101" t="s">
        <v>171</v>
      </c>
      <c r="B157" s="102">
        <v>941</v>
      </c>
      <c r="C157" s="103" t="s">
        <v>199</v>
      </c>
      <c r="D157" s="103" t="s">
        <v>197</v>
      </c>
      <c r="E157" s="103" t="s">
        <v>391</v>
      </c>
      <c r="F157" s="103"/>
      <c r="G157" s="105">
        <f>G158</f>
        <v>130000</v>
      </c>
      <c r="H157" s="105">
        <f>H158</f>
        <v>30000</v>
      </c>
      <c r="I157" s="105">
        <f>I158</f>
        <v>30000</v>
      </c>
    </row>
    <row r="158" spans="1:9" ht="39">
      <c r="A158" s="101" t="s">
        <v>357</v>
      </c>
      <c r="B158" s="102">
        <v>941</v>
      </c>
      <c r="C158" s="103" t="s">
        <v>199</v>
      </c>
      <c r="D158" s="103" t="s">
        <v>197</v>
      </c>
      <c r="E158" s="103" t="s">
        <v>392</v>
      </c>
      <c r="F158" s="103"/>
      <c r="G158" s="105">
        <f aca="true" t="shared" si="22" ref="G158:I159">G159</f>
        <v>130000</v>
      </c>
      <c r="H158" s="105">
        <f t="shared" si="22"/>
        <v>30000</v>
      </c>
      <c r="I158" s="105">
        <f t="shared" si="22"/>
        <v>30000</v>
      </c>
    </row>
    <row r="159" spans="1:9" ht="26.25">
      <c r="A159" s="101" t="s">
        <v>293</v>
      </c>
      <c r="B159" s="102">
        <v>941</v>
      </c>
      <c r="C159" s="103" t="s">
        <v>199</v>
      </c>
      <c r="D159" s="103" t="s">
        <v>197</v>
      </c>
      <c r="E159" s="103" t="s">
        <v>392</v>
      </c>
      <c r="F159" s="103">
        <v>240</v>
      </c>
      <c r="G159" s="105">
        <f t="shared" si="22"/>
        <v>130000</v>
      </c>
      <c r="H159" s="105">
        <f t="shared" si="22"/>
        <v>30000</v>
      </c>
      <c r="I159" s="105">
        <f t="shared" si="22"/>
        <v>30000</v>
      </c>
    </row>
    <row r="160" spans="1:9" ht="12.75">
      <c r="A160" s="101" t="s">
        <v>294</v>
      </c>
      <c r="B160" s="102">
        <v>941</v>
      </c>
      <c r="C160" s="103" t="s">
        <v>199</v>
      </c>
      <c r="D160" s="103" t="s">
        <v>197</v>
      </c>
      <c r="E160" s="103" t="s">
        <v>392</v>
      </c>
      <c r="F160" s="103" t="s">
        <v>292</v>
      </c>
      <c r="G160" s="105">
        <f>65000+45000+20000</f>
        <v>130000</v>
      </c>
      <c r="H160" s="105">
        <v>30000</v>
      </c>
      <c r="I160" s="105">
        <v>30000</v>
      </c>
    </row>
    <row r="161" spans="1:9" ht="12.75">
      <c r="A161" s="101" t="s">
        <v>208</v>
      </c>
      <c r="B161" s="102">
        <v>941</v>
      </c>
      <c r="C161" s="103" t="s">
        <v>199</v>
      </c>
      <c r="D161" s="103" t="s">
        <v>197</v>
      </c>
      <c r="E161" s="103" t="s">
        <v>393</v>
      </c>
      <c r="F161" s="103"/>
      <c r="G161" s="105">
        <f aca="true" t="shared" si="23" ref="G161:I163">G162</f>
        <v>25000</v>
      </c>
      <c r="H161" s="105">
        <f t="shared" si="23"/>
        <v>35000</v>
      </c>
      <c r="I161" s="105">
        <f t="shared" si="23"/>
        <v>35000</v>
      </c>
    </row>
    <row r="162" spans="1:9" ht="39">
      <c r="A162" s="101" t="s">
        <v>404</v>
      </c>
      <c r="B162" s="102">
        <v>941</v>
      </c>
      <c r="C162" s="103" t="s">
        <v>199</v>
      </c>
      <c r="D162" s="103" t="s">
        <v>197</v>
      </c>
      <c r="E162" s="103" t="s">
        <v>395</v>
      </c>
      <c r="F162" s="103"/>
      <c r="G162" s="105">
        <f t="shared" si="23"/>
        <v>25000</v>
      </c>
      <c r="H162" s="105">
        <f t="shared" si="23"/>
        <v>35000</v>
      </c>
      <c r="I162" s="105">
        <f t="shared" si="23"/>
        <v>35000</v>
      </c>
    </row>
    <row r="163" spans="1:9" ht="26.25">
      <c r="A163" s="101" t="s">
        <v>293</v>
      </c>
      <c r="B163" s="102">
        <v>941</v>
      </c>
      <c r="C163" s="103" t="s">
        <v>199</v>
      </c>
      <c r="D163" s="103" t="s">
        <v>197</v>
      </c>
      <c r="E163" s="103" t="s">
        <v>395</v>
      </c>
      <c r="F163" s="103">
        <v>240</v>
      </c>
      <c r="G163" s="105">
        <f>G164</f>
        <v>25000</v>
      </c>
      <c r="H163" s="105">
        <f>H164</f>
        <v>35000</v>
      </c>
      <c r="I163" s="105">
        <f t="shared" si="23"/>
        <v>35000</v>
      </c>
    </row>
    <row r="164" spans="1:9" ht="12.75">
      <c r="A164" s="101" t="s">
        <v>294</v>
      </c>
      <c r="B164" s="102">
        <v>941</v>
      </c>
      <c r="C164" s="103" t="s">
        <v>199</v>
      </c>
      <c r="D164" s="103" t="s">
        <v>197</v>
      </c>
      <c r="E164" s="103" t="s">
        <v>395</v>
      </c>
      <c r="F164" s="103" t="s">
        <v>292</v>
      </c>
      <c r="G164" s="105">
        <f>55000+95000-125000</f>
        <v>25000</v>
      </c>
      <c r="H164" s="105">
        <v>35000</v>
      </c>
      <c r="I164" s="105">
        <v>35000</v>
      </c>
    </row>
    <row r="165" spans="1:9" ht="12.75">
      <c r="A165" s="101" t="s">
        <v>207</v>
      </c>
      <c r="B165" s="102">
        <v>941</v>
      </c>
      <c r="C165" s="103" t="s">
        <v>199</v>
      </c>
      <c r="D165" s="103" t="s">
        <v>197</v>
      </c>
      <c r="E165" s="103" t="s">
        <v>394</v>
      </c>
      <c r="F165" s="103"/>
      <c r="G165" s="105">
        <f aca="true" t="shared" si="24" ref="G165:I166">G166</f>
        <v>95000</v>
      </c>
      <c r="H165" s="105">
        <f t="shared" si="24"/>
        <v>50000</v>
      </c>
      <c r="I165" s="105">
        <f t="shared" si="24"/>
        <v>20000</v>
      </c>
    </row>
    <row r="166" spans="1:9" ht="39">
      <c r="A166" s="101" t="s">
        <v>246</v>
      </c>
      <c r="B166" s="102">
        <v>941</v>
      </c>
      <c r="C166" s="103" t="s">
        <v>199</v>
      </c>
      <c r="D166" s="103" t="s">
        <v>197</v>
      </c>
      <c r="E166" s="103" t="s">
        <v>396</v>
      </c>
      <c r="F166" s="103"/>
      <c r="G166" s="105">
        <f t="shared" si="24"/>
        <v>95000</v>
      </c>
      <c r="H166" s="105">
        <f t="shared" si="24"/>
        <v>50000</v>
      </c>
      <c r="I166" s="105">
        <f t="shared" si="24"/>
        <v>20000</v>
      </c>
    </row>
    <row r="167" spans="1:9" ht="26.25">
      <c r="A167" s="101" t="s">
        <v>293</v>
      </c>
      <c r="B167" s="102">
        <v>941</v>
      </c>
      <c r="C167" s="103" t="s">
        <v>199</v>
      </c>
      <c r="D167" s="103" t="s">
        <v>197</v>
      </c>
      <c r="E167" s="103" t="s">
        <v>396</v>
      </c>
      <c r="F167" s="103">
        <v>240</v>
      </c>
      <c r="G167" s="105">
        <f>G168</f>
        <v>95000</v>
      </c>
      <c r="H167" s="105">
        <f>H168</f>
        <v>50000</v>
      </c>
      <c r="I167" s="105">
        <f>I168</f>
        <v>20000</v>
      </c>
    </row>
    <row r="168" spans="1:9" ht="12.75">
      <c r="A168" s="101" t="s">
        <v>294</v>
      </c>
      <c r="B168" s="102">
        <v>941</v>
      </c>
      <c r="C168" s="103" t="s">
        <v>199</v>
      </c>
      <c r="D168" s="103" t="s">
        <v>197</v>
      </c>
      <c r="E168" s="103" t="s">
        <v>396</v>
      </c>
      <c r="F168" s="103" t="s">
        <v>292</v>
      </c>
      <c r="G168" s="105">
        <v>95000</v>
      </c>
      <c r="H168" s="105">
        <f>H169</f>
        <v>50000</v>
      </c>
      <c r="I168" s="105">
        <v>20000</v>
      </c>
    </row>
    <row r="169" spans="1:9" ht="12.75">
      <c r="A169" s="101" t="s">
        <v>172</v>
      </c>
      <c r="B169" s="102">
        <v>941</v>
      </c>
      <c r="C169" s="103" t="s">
        <v>199</v>
      </c>
      <c r="D169" s="103" t="s">
        <v>197</v>
      </c>
      <c r="E169" s="103" t="s">
        <v>397</v>
      </c>
      <c r="F169" s="103"/>
      <c r="G169" s="105">
        <f aca="true" t="shared" si="25" ref="G169:I171">G170</f>
        <v>65000</v>
      </c>
      <c r="H169" s="105">
        <f>H170</f>
        <v>50000</v>
      </c>
      <c r="I169" s="105">
        <f t="shared" si="25"/>
        <v>30000</v>
      </c>
    </row>
    <row r="170" spans="1:9" ht="26.25">
      <c r="A170" s="101" t="s">
        <v>279</v>
      </c>
      <c r="B170" s="102">
        <v>941</v>
      </c>
      <c r="C170" s="103" t="s">
        <v>199</v>
      </c>
      <c r="D170" s="103" t="s">
        <v>197</v>
      </c>
      <c r="E170" s="103" t="s">
        <v>398</v>
      </c>
      <c r="F170" s="103"/>
      <c r="G170" s="105">
        <f t="shared" si="25"/>
        <v>65000</v>
      </c>
      <c r="H170" s="105">
        <f t="shared" si="25"/>
        <v>50000</v>
      </c>
      <c r="I170" s="105">
        <f t="shared" si="25"/>
        <v>30000</v>
      </c>
    </row>
    <row r="171" spans="1:9" ht="26.25">
      <c r="A171" s="101" t="s">
        <v>293</v>
      </c>
      <c r="B171" s="102">
        <v>941</v>
      </c>
      <c r="C171" s="103" t="s">
        <v>199</v>
      </c>
      <c r="D171" s="103" t="s">
        <v>197</v>
      </c>
      <c r="E171" s="103" t="s">
        <v>398</v>
      </c>
      <c r="F171" s="103">
        <v>240</v>
      </c>
      <c r="G171" s="105">
        <f>G172</f>
        <v>65000</v>
      </c>
      <c r="H171" s="105">
        <f t="shared" si="25"/>
        <v>50000</v>
      </c>
      <c r="I171" s="105">
        <f t="shared" si="25"/>
        <v>30000</v>
      </c>
    </row>
    <row r="172" spans="1:9" ht="12.75">
      <c r="A172" s="101" t="s">
        <v>294</v>
      </c>
      <c r="B172" s="102">
        <v>941</v>
      </c>
      <c r="C172" s="103" t="s">
        <v>199</v>
      </c>
      <c r="D172" s="103" t="s">
        <v>197</v>
      </c>
      <c r="E172" s="103" t="s">
        <v>398</v>
      </c>
      <c r="F172" s="103" t="s">
        <v>292</v>
      </c>
      <c r="G172" s="105">
        <v>65000</v>
      </c>
      <c r="H172" s="105">
        <v>50000</v>
      </c>
      <c r="I172" s="105">
        <v>30000</v>
      </c>
    </row>
    <row r="173" spans="1:9" ht="12.75">
      <c r="A173" s="101" t="s">
        <v>173</v>
      </c>
      <c r="B173" s="102">
        <v>941</v>
      </c>
      <c r="C173" s="103" t="s">
        <v>199</v>
      </c>
      <c r="D173" s="103" t="s">
        <v>197</v>
      </c>
      <c r="E173" s="103" t="s">
        <v>399</v>
      </c>
      <c r="F173" s="103"/>
      <c r="G173" s="105">
        <f aca="true" t="shared" si="26" ref="G173:I175">G174</f>
        <v>40000</v>
      </c>
      <c r="H173" s="105">
        <f t="shared" si="26"/>
        <v>15000</v>
      </c>
      <c r="I173" s="105">
        <f t="shared" si="26"/>
        <v>6000</v>
      </c>
    </row>
    <row r="174" spans="1:9" ht="39">
      <c r="A174" s="101" t="s">
        <v>247</v>
      </c>
      <c r="B174" s="102">
        <v>941</v>
      </c>
      <c r="C174" s="103" t="s">
        <v>199</v>
      </c>
      <c r="D174" s="103" t="s">
        <v>197</v>
      </c>
      <c r="E174" s="103" t="s">
        <v>400</v>
      </c>
      <c r="F174" s="103"/>
      <c r="G174" s="105">
        <f t="shared" si="26"/>
        <v>40000</v>
      </c>
      <c r="H174" s="105">
        <f t="shared" si="26"/>
        <v>15000</v>
      </c>
      <c r="I174" s="105">
        <f t="shared" si="26"/>
        <v>6000</v>
      </c>
    </row>
    <row r="175" spans="1:9" ht="26.25">
      <c r="A175" s="101" t="s">
        <v>293</v>
      </c>
      <c r="B175" s="102">
        <v>941</v>
      </c>
      <c r="C175" s="103" t="s">
        <v>199</v>
      </c>
      <c r="D175" s="103" t="s">
        <v>197</v>
      </c>
      <c r="E175" s="103" t="s">
        <v>400</v>
      </c>
      <c r="F175" s="103">
        <v>240</v>
      </c>
      <c r="G175" s="105">
        <f>G176</f>
        <v>40000</v>
      </c>
      <c r="H175" s="105">
        <f t="shared" si="26"/>
        <v>15000</v>
      </c>
      <c r="I175" s="105">
        <f t="shared" si="26"/>
        <v>6000</v>
      </c>
    </row>
    <row r="176" spans="1:9" ht="12.75">
      <c r="A176" s="101" t="s">
        <v>294</v>
      </c>
      <c r="B176" s="102">
        <v>941</v>
      </c>
      <c r="C176" s="103" t="s">
        <v>199</v>
      </c>
      <c r="D176" s="103" t="s">
        <v>197</v>
      </c>
      <c r="E176" s="103" t="s">
        <v>400</v>
      </c>
      <c r="F176" s="103" t="s">
        <v>292</v>
      </c>
      <c r="G176" s="105">
        <f>35000+5000</f>
        <v>40000</v>
      </c>
      <c r="H176" s="105">
        <v>15000</v>
      </c>
      <c r="I176" s="105">
        <v>6000</v>
      </c>
    </row>
    <row r="177" spans="1:9" ht="26.25">
      <c r="A177" s="101" t="s">
        <v>278</v>
      </c>
      <c r="B177" s="102">
        <v>941</v>
      </c>
      <c r="C177" s="103" t="s">
        <v>199</v>
      </c>
      <c r="D177" s="103" t="s">
        <v>197</v>
      </c>
      <c r="E177" s="103" t="s">
        <v>254</v>
      </c>
      <c r="F177" s="103"/>
      <c r="G177" s="105">
        <f>G178+G182</f>
        <v>827000</v>
      </c>
      <c r="H177" s="105">
        <f>H178</f>
        <v>0</v>
      </c>
      <c r="I177" s="105">
        <f>I178</f>
        <v>0</v>
      </c>
    </row>
    <row r="178" spans="1:9" ht="26.25">
      <c r="A178" s="101" t="s">
        <v>409</v>
      </c>
      <c r="B178" s="102">
        <v>941</v>
      </c>
      <c r="C178" s="103" t="s">
        <v>199</v>
      </c>
      <c r="D178" s="103" t="s">
        <v>197</v>
      </c>
      <c r="E178" s="103" t="s">
        <v>255</v>
      </c>
      <c r="F178" s="103"/>
      <c r="G178" s="105">
        <f aca="true" t="shared" si="27" ref="G178:H180">G179</f>
        <v>270200</v>
      </c>
      <c r="H178" s="105">
        <f t="shared" si="27"/>
        <v>0</v>
      </c>
      <c r="I178" s="105"/>
    </row>
    <row r="179" spans="1:9" ht="52.5">
      <c r="A179" s="101" t="s">
        <v>410</v>
      </c>
      <c r="B179" s="102">
        <v>941</v>
      </c>
      <c r="C179" s="103" t="s">
        <v>240</v>
      </c>
      <c r="D179" s="103" t="s">
        <v>197</v>
      </c>
      <c r="E179" s="103" t="s">
        <v>256</v>
      </c>
      <c r="F179" s="103"/>
      <c r="G179" s="105">
        <f t="shared" si="27"/>
        <v>270200</v>
      </c>
      <c r="H179" s="105">
        <f t="shared" si="27"/>
        <v>0</v>
      </c>
      <c r="I179" s="105"/>
    </row>
    <row r="180" spans="1:9" ht="26.25">
      <c r="A180" s="101" t="s">
        <v>293</v>
      </c>
      <c r="B180" s="102">
        <v>941</v>
      </c>
      <c r="C180" s="103" t="s">
        <v>199</v>
      </c>
      <c r="D180" s="103" t="s">
        <v>197</v>
      </c>
      <c r="E180" s="103" t="s">
        <v>256</v>
      </c>
      <c r="F180" s="103" t="s">
        <v>219</v>
      </c>
      <c r="G180" s="105">
        <f t="shared" si="27"/>
        <v>270200</v>
      </c>
      <c r="H180" s="105">
        <f t="shared" si="27"/>
        <v>0</v>
      </c>
      <c r="I180" s="105">
        <f>I181</f>
        <v>0</v>
      </c>
    </row>
    <row r="181" spans="1:9" ht="12.75">
      <c r="A181" s="101" t="s">
        <v>294</v>
      </c>
      <c r="B181" s="102">
        <v>941</v>
      </c>
      <c r="C181" s="103" t="s">
        <v>199</v>
      </c>
      <c r="D181" s="103" t="s">
        <v>197</v>
      </c>
      <c r="E181" s="103" t="s">
        <v>256</v>
      </c>
      <c r="F181" s="103" t="s">
        <v>292</v>
      </c>
      <c r="G181" s="105">
        <v>270200</v>
      </c>
      <c r="H181" s="105"/>
      <c r="I181" s="105"/>
    </row>
    <row r="182" spans="1:9" ht="26.25">
      <c r="A182" s="101" t="s">
        <v>411</v>
      </c>
      <c r="B182" s="102">
        <v>941</v>
      </c>
      <c r="C182" s="103" t="s">
        <v>199</v>
      </c>
      <c r="D182" s="103" t="s">
        <v>197</v>
      </c>
      <c r="E182" s="103" t="s">
        <v>414</v>
      </c>
      <c r="F182" s="103"/>
      <c r="G182" s="105">
        <f>G183</f>
        <v>556800</v>
      </c>
      <c r="H182" s="105"/>
      <c r="I182" s="105"/>
    </row>
    <row r="183" spans="1:9" ht="52.5">
      <c r="A183" s="101" t="s">
        <v>412</v>
      </c>
      <c r="B183" s="102">
        <v>941</v>
      </c>
      <c r="C183" s="103" t="s">
        <v>199</v>
      </c>
      <c r="D183" s="103" t="s">
        <v>197</v>
      </c>
      <c r="E183" s="103" t="s">
        <v>413</v>
      </c>
      <c r="F183" s="103"/>
      <c r="G183" s="105">
        <f>G184</f>
        <v>556800</v>
      </c>
      <c r="H183" s="105"/>
      <c r="I183" s="105"/>
    </row>
    <row r="184" spans="1:9" ht="26.25">
      <c r="A184" s="101" t="s">
        <v>293</v>
      </c>
      <c r="B184" s="102">
        <v>941</v>
      </c>
      <c r="C184" s="103" t="s">
        <v>199</v>
      </c>
      <c r="D184" s="103" t="s">
        <v>197</v>
      </c>
      <c r="E184" s="103" t="s">
        <v>413</v>
      </c>
      <c r="F184" s="103" t="s">
        <v>219</v>
      </c>
      <c r="G184" s="105">
        <f>G185</f>
        <v>556800</v>
      </c>
      <c r="H184" s="105"/>
      <c r="I184" s="105"/>
    </row>
    <row r="185" spans="1:9" ht="12.75">
      <c r="A185" s="101" t="s">
        <v>294</v>
      </c>
      <c r="B185" s="102">
        <v>941</v>
      </c>
      <c r="C185" s="103" t="s">
        <v>199</v>
      </c>
      <c r="D185" s="103" t="s">
        <v>197</v>
      </c>
      <c r="E185" s="103" t="s">
        <v>413</v>
      </c>
      <c r="F185" s="103" t="s">
        <v>292</v>
      </c>
      <c r="G185" s="105">
        <v>556800</v>
      </c>
      <c r="H185" s="105"/>
      <c r="I185" s="105"/>
    </row>
    <row r="186" spans="1:9" ht="12.75">
      <c r="A186" s="98" t="s">
        <v>174</v>
      </c>
      <c r="B186" s="95">
        <v>941</v>
      </c>
      <c r="C186" s="99" t="s">
        <v>200</v>
      </c>
      <c r="D186" s="99" t="s">
        <v>202</v>
      </c>
      <c r="E186" s="99"/>
      <c r="F186" s="99"/>
      <c r="G186" s="109">
        <f>G187+G193</f>
        <v>20000</v>
      </c>
      <c r="H186" s="109">
        <f>H187+H193</f>
        <v>23000</v>
      </c>
      <c r="I186" s="109">
        <f>I187+I193</f>
        <v>22000</v>
      </c>
    </row>
    <row r="187" spans="1:9" ht="29.25" customHeight="1">
      <c r="A187" s="110" t="s">
        <v>415</v>
      </c>
      <c r="B187" s="102">
        <v>941</v>
      </c>
      <c r="C187" s="103" t="s">
        <v>200</v>
      </c>
      <c r="D187" s="103" t="s">
        <v>199</v>
      </c>
      <c r="E187" s="107"/>
      <c r="F187" s="107"/>
      <c r="G187" s="105">
        <f aca="true" t="shared" si="28" ref="G187:I190">G188</f>
        <v>10000</v>
      </c>
      <c r="H187" s="105">
        <f t="shared" si="28"/>
        <v>13000</v>
      </c>
      <c r="I187" s="105">
        <f t="shared" si="28"/>
        <v>12000</v>
      </c>
    </row>
    <row r="188" spans="1:9" ht="26.25">
      <c r="A188" s="101" t="s">
        <v>120</v>
      </c>
      <c r="B188" s="102">
        <v>941</v>
      </c>
      <c r="C188" s="103" t="s">
        <v>200</v>
      </c>
      <c r="D188" s="103" t="s">
        <v>199</v>
      </c>
      <c r="E188" s="103" t="s">
        <v>121</v>
      </c>
      <c r="F188" s="107"/>
      <c r="G188" s="105">
        <f t="shared" si="28"/>
        <v>10000</v>
      </c>
      <c r="H188" s="105">
        <f t="shared" si="28"/>
        <v>13000</v>
      </c>
      <c r="I188" s="105">
        <f t="shared" si="28"/>
        <v>12000</v>
      </c>
    </row>
    <row r="189" spans="1:9" ht="12.75">
      <c r="A189" s="101" t="s">
        <v>175</v>
      </c>
      <c r="B189" s="102">
        <v>941</v>
      </c>
      <c r="C189" s="103" t="s">
        <v>200</v>
      </c>
      <c r="D189" s="103" t="s">
        <v>199</v>
      </c>
      <c r="E189" s="103" t="s">
        <v>123</v>
      </c>
      <c r="F189" s="107"/>
      <c r="G189" s="105">
        <f t="shared" si="28"/>
        <v>10000</v>
      </c>
      <c r="H189" s="105">
        <f t="shared" si="28"/>
        <v>13000</v>
      </c>
      <c r="I189" s="105">
        <f t="shared" si="28"/>
        <v>12000</v>
      </c>
    </row>
    <row r="190" spans="1:9" ht="52.5">
      <c r="A190" s="110" t="s">
        <v>205</v>
      </c>
      <c r="B190" s="102">
        <v>941</v>
      </c>
      <c r="C190" s="103" t="s">
        <v>200</v>
      </c>
      <c r="D190" s="103" t="s">
        <v>199</v>
      </c>
      <c r="E190" s="103" t="s">
        <v>193</v>
      </c>
      <c r="F190" s="107"/>
      <c r="G190" s="105">
        <f>G191</f>
        <v>10000</v>
      </c>
      <c r="H190" s="105">
        <f t="shared" si="28"/>
        <v>13000</v>
      </c>
      <c r="I190" s="105">
        <f t="shared" si="28"/>
        <v>12000</v>
      </c>
    </row>
    <row r="191" spans="1:9" ht="26.25">
      <c r="A191" s="101" t="s">
        <v>293</v>
      </c>
      <c r="B191" s="102">
        <v>941</v>
      </c>
      <c r="C191" s="103" t="s">
        <v>200</v>
      </c>
      <c r="D191" s="103" t="s">
        <v>199</v>
      </c>
      <c r="E191" s="103" t="s">
        <v>193</v>
      </c>
      <c r="F191" s="107">
        <v>240</v>
      </c>
      <c r="G191" s="105">
        <f>G192</f>
        <v>10000</v>
      </c>
      <c r="H191" s="105">
        <f>H192</f>
        <v>13000</v>
      </c>
      <c r="I191" s="105">
        <f>I192</f>
        <v>12000</v>
      </c>
    </row>
    <row r="192" spans="1:9" ht="12.75">
      <c r="A192" s="101" t="s">
        <v>294</v>
      </c>
      <c r="B192" s="102">
        <v>941</v>
      </c>
      <c r="C192" s="103" t="s">
        <v>200</v>
      </c>
      <c r="D192" s="103" t="s">
        <v>199</v>
      </c>
      <c r="E192" s="103" t="s">
        <v>193</v>
      </c>
      <c r="F192" s="107">
        <v>244</v>
      </c>
      <c r="G192" s="105">
        <v>10000</v>
      </c>
      <c r="H192" s="105">
        <v>13000</v>
      </c>
      <c r="I192" s="105">
        <v>12000</v>
      </c>
    </row>
    <row r="193" spans="1:9" ht="12.75">
      <c r="A193" s="101" t="s">
        <v>210</v>
      </c>
      <c r="B193" s="102">
        <v>941</v>
      </c>
      <c r="C193" s="103" t="s">
        <v>200</v>
      </c>
      <c r="D193" s="103" t="s">
        <v>200</v>
      </c>
      <c r="E193" s="103"/>
      <c r="F193" s="103"/>
      <c r="G193" s="105">
        <f aca="true" t="shared" si="29" ref="G193:I197">G194</f>
        <v>10000</v>
      </c>
      <c r="H193" s="105">
        <f t="shared" si="29"/>
        <v>10000</v>
      </c>
      <c r="I193" s="105">
        <f t="shared" si="29"/>
        <v>10000</v>
      </c>
    </row>
    <row r="194" spans="1:9" ht="26.25">
      <c r="A194" s="101" t="s">
        <v>120</v>
      </c>
      <c r="B194" s="102">
        <v>941</v>
      </c>
      <c r="C194" s="103" t="s">
        <v>200</v>
      </c>
      <c r="D194" s="103" t="s">
        <v>200</v>
      </c>
      <c r="E194" s="103" t="s">
        <v>121</v>
      </c>
      <c r="F194" s="103"/>
      <c r="G194" s="105">
        <f t="shared" si="29"/>
        <v>10000</v>
      </c>
      <c r="H194" s="105">
        <f t="shared" si="29"/>
        <v>10000</v>
      </c>
      <c r="I194" s="105">
        <f t="shared" si="29"/>
        <v>10000</v>
      </c>
    </row>
    <row r="195" spans="1:9" ht="12.75">
      <c r="A195" s="101" t="s">
        <v>175</v>
      </c>
      <c r="B195" s="102">
        <v>941</v>
      </c>
      <c r="C195" s="103" t="s">
        <v>200</v>
      </c>
      <c r="D195" s="103" t="s">
        <v>200</v>
      </c>
      <c r="E195" s="103" t="s">
        <v>123</v>
      </c>
      <c r="F195" s="103"/>
      <c r="G195" s="105">
        <f t="shared" si="29"/>
        <v>10000</v>
      </c>
      <c r="H195" s="105">
        <f t="shared" si="29"/>
        <v>10000</v>
      </c>
      <c r="I195" s="105">
        <f t="shared" si="29"/>
        <v>10000</v>
      </c>
    </row>
    <row r="196" spans="1:9" ht="26.25">
      <c r="A196" s="101" t="s">
        <v>176</v>
      </c>
      <c r="B196" s="102">
        <v>941</v>
      </c>
      <c r="C196" s="103" t="s">
        <v>200</v>
      </c>
      <c r="D196" s="103" t="s">
        <v>200</v>
      </c>
      <c r="E196" s="103" t="s">
        <v>372</v>
      </c>
      <c r="F196" s="103"/>
      <c r="G196" s="105">
        <f t="shared" si="29"/>
        <v>10000</v>
      </c>
      <c r="H196" s="105">
        <f t="shared" si="29"/>
        <v>10000</v>
      </c>
      <c r="I196" s="105">
        <f t="shared" si="29"/>
        <v>10000</v>
      </c>
    </row>
    <row r="197" spans="1:9" ht="26.25">
      <c r="A197" s="101" t="s">
        <v>293</v>
      </c>
      <c r="B197" s="102">
        <v>941</v>
      </c>
      <c r="C197" s="103" t="s">
        <v>200</v>
      </c>
      <c r="D197" s="103" t="s">
        <v>200</v>
      </c>
      <c r="E197" s="103" t="s">
        <v>372</v>
      </c>
      <c r="F197" s="103">
        <v>240</v>
      </c>
      <c r="G197" s="105">
        <f>G198</f>
        <v>10000</v>
      </c>
      <c r="H197" s="105">
        <f t="shared" si="29"/>
        <v>10000</v>
      </c>
      <c r="I197" s="105">
        <f t="shared" si="29"/>
        <v>10000</v>
      </c>
    </row>
    <row r="198" spans="1:9" ht="12.75">
      <c r="A198" s="101" t="s">
        <v>294</v>
      </c>
      <c r="B198" s="102">
        <v>941</v>
      </c>
      <c r="C198" s="103" t="s">
        <v>200</v>
      </c>
      <c r="D198" s="103" t="s">
        <v>200</v>
      </c>
      <c r="E198" s="103" t="s">
        <v>372</v>
      </c>
      <c r="F198" s="103" t="s">
        <v>292</v>
      </c>
      <c r="G198" s="105">
        <v>10000</v>
      </c>
      <c r="H198" s="105">
        <v>10000</v>
      </c>
      <c r="I198" s="105">
        <v>10000</v>
      </c>
    </row>
    <row r="199" spans="1:9" ht="12.75">
      <c r="A199" s="98" t="s">
        <v>178</v>
      </c>
      <c r="B199" s="95">
        <v>941</v>
      </c>
      <c r="C199" s="99" t="s">
        <v>201</v>
      </c>
      <c r="D199" s="99" t="s">
        <v>202</v>
      </c>
      <c r="E199" s="99"/>
      <c r="F199" s="99"/>
      <c r="G199" s="109">
        <f>G200+G206</f>
        <v>45000</v>
      </c>
      <c r="H199" s="109">
        <f>H200+H206</f>
        <v>25000</v>
      </c>
      <c r="I199" s="109">
        <f>I200+I206</f>
        <v>35000</v>
      </c>
    </row>
    <row r="200" spans="1:9" ht="12.75">
      <c r="A200" s="101" t="s">
        <v>179</v>
      </c>
      <c r="B200" s="102">
        <v>941</v>
      </c>
      <c r="C200" s="103" t="s">
        <v>201</v>
      </c>
      <c r="D200" s="103" t="s">
        <v>195</v>
      </c>
      <c r="E200" s="103"/>
      <c r="F200" s="103"/>
      <c r="G200" s="105">
        <f aca="true" t="shared" si="30" ref="G200:I204">G201</f>
        <v>10000</v>
      </c>
      <c r="H200" s="105">
        <f t="shared" si="30"/>
        <v>15000</v>
      </c>
      <c r="I200" s="105">
        <f t="shared" si="30"/>
        <v>15000</v>
      </c>
    </row>
    <row r="201" spans="1:9" ht="26.25">
      <c r="A201" s="101" t="s">
        <v>120</v>
      </c>
      <c r="B201" s="102">
        <v>941</v>
      </c>
      <c r="C201" s="103" t="s">
        <v>201</v>
      </c>
      <c r="D201" s="103" t="s">
        <v>195</v>
      </c>
      <c r="E201" s="103" t="s">
        <v>121</v>
      </c>
      <c r="F201" s="103"/>
      <c r="G201" s="105">
        <f t="shared" si="30"/>
        <v>10000</v>
      </c>
      <c r="H201" s="105">
        <f t="shared" si="30"/>
        <v>15000</v>
      </c>
      <c r="I201" s="105">
        <f t="shared" si="30"/>
        <v>15000</v>
      </c>
    </row>
    <row r="202" spans="1:9" ht="12.75">
      <c r="A202" s="101" t="s">
        <v>175</v>
      </c>
      <c r="B202" s="102">
        <v>941</v>
      </c>
      <c r="C202" s="103" t="s">
        <v>201</v>
      </c>
      <c r="D202" s="103" t="s">
        <v>195</v>
      </c>
      <c r="E202" s="103" t="s">
        <v>123</v>
      </c>
      <c r="F202" s="103"/>
      <c r="G202" s="105">
        <f t="shared" si="30"/>
        <v>10000</v>
      </c>
      <c r="H202" s="105">
        <f t="shared" si="30"/>
        <v>15000</v>
      </c>
      <c r="I202" s="105">
        <f t="shared" si="30"/>
        <v>15000</v>
      </c>
    </row>
    <row r="203" spans="1:9" ht="26.25">
      <c r="A203" s="101" t="s">
        <v>180</v>
      </c>
      <c r="B203" s="102">
        <v>941</v>
      </c>
      <c r="C203" s="103" t="s">
        <v>201</v>
      </c>
      <c r="D203" s="103" t="s">
        <v>195</v>
      </c>
      <c r="E203" s="103" t="s">
        <v>206</v>
      </c>
      <c r="F203" s="103"/>
      <c r="G203" s="105">
        <f t="shared" si="30"/>
        <v>10000</v>
      </c>
      <c r="H203" s="105">
        <f t="shared" si="30"/>
        <v>15000</v>
      </c>
      <c r="I203" s="105">
        <f t="shared" si="30"/>
        <v>15000</v>
      </c>
    </row>
    <row r="204" spans="1:9" ht="26.25">
      <c r="A204" s="101" t="s">
        <v>293</v>
      </c>
      <c r="B204" s="102">
        <v>941</v>
      </c>
      <c r="C204" s="103" t="s">
        <v>201</v>
      </c>
      <c r="D204" s="103" t="s">
        <v>195</v>
      </c>
      <c r="E204" s="103" t="s">
        <v>206</v>
      </c>
      <c r="F204" s="103">
        <v>240</v>
      </c>
      <c r="G204" s="105">
        <f>G205</f>
        <v>10000</v>
      </c>
      <c r="H204" s="105">
        <f t="shared" si="30"/>
        <v>15000</v>
      </c>
      <c r="I204" s="105">
        <f t="shared" si="30"/>
        <v>15000</v>
      </c>
    </row>
    <row r="205" spans="1:9" ht="12.75">
      <c r="A205" s="101" t="s">
        <v>294</v>
      </c>
      <c r="B205" s="102">
        <v>941</v>
      </c>
      <c r="C205" s="103" t="s">
        <v>201</v>
      </c>
      <c r="D205" s="103" t="s">
        <v>195</v>
      </c>
      <c r="E205" s="103" t="s">
        <v>206</v>
      </c>
      <c r="F205" s="103" t="s">
        <v>292</v>
      </c>
      <c r="G205" s="105">
        <v>10000</v>
      </c>
      <c r="H205" s="105">
        <v>15000</v>
      </c>
      <c r="I205" s="105">
        <v>15000</v>
      </c>
    </row>
    <row r="206" spans="1:9" ht="12.75">
      <c r="A206" s="101" t="s">
        <v>421</v>
      </c>
      <c r="B206" s="102">
        <v>941</v>
      </c>
      <c r="C206" s="103" t="s">
        <v>201</v>
      </c>
      <c r="D206" s="103" t="s">
        <v>198</v>
      </c>
      <c r="E206" s="103"/>
      <c r="F206" s="103"/>
      <c r="G206" s="105">
        <f aca="true" t="shared" si="31" ref="G206:I210">G207</f>
        <v>35000</v>
      </c>
      <c r="H206" s="105">
        <f t="shared" si="31"/>
        <v>10000</v>
      </c>
      <c r="I206" s="105">
        <f t="shared" si="31"/>
        <v>20000</v>
      </c>
    </row>
    <row r="207" spans="1:9" ht="26.25">
      <c r="A207" s="101" t="s">
        <v>120</v>
      </c>
      <c r="B207" s="102">
        <v>941</v>
      </c>
      <c r="C207" s="103" t="s">
        <v>201</v>
      </c>
      <c r="D207" s="103" t="s">
        <v>198</v>
      </c>
      <c r="E207" s="103" t="s">
        <v>121</v>
      </c>
      <c r="F207" s="103"/>
      <c r="G207" s="105">
        <f t="shared" si="31"/>
        <v>35000</v>
      </c>
      <c r="H207" s="105">
        <f t="shared" si="31"/>
        <v>10000</v>
      </c>
      <c r="I207" s="105">
        <f t="shared" si="31"/>
        <v>20000</v>
      </c>
    </row>
    <row r="208" spans="1:9" ht="12.75">
      <c r="A208" s="101" t="s">
        <v>175</v>
      </c>
      <c r="B208" s="102">
        <v>941</v>
      </c>
      <c r="C208" s="103" t="s">
        <v>201</v>
      </c>
      <c r="D208" s="103" t="s">
        <v>198</v>
      </c>
      <c r="E208" s="103" t="s">
        <v>123</v>
      </c>
      <c r="F208" s="103"/>
      <c r="G208" s="105">
        <f t="shared" si="31"/>
        <v>35000</v>
      </c>
      <c r="H208" s="105">
        <f t="shared" si="31"/>
        <v>10000</v>
      </c>
      <c r="I208" s="105">
        <f t="shared" si="31"/>
        <v>20000</v>
      </c>
    </row>
    <row r="209" spans="1:9" ht="26.25">
      <c r="A209" s="101" t="s">
        <v>422</v>
      </c>
      <c r="B209" s="102">
        <v>941</v>
      </c>
      <c r="C209" s="103" t="s">
        <v>201</v>
      </c>
      <c r="D209" s="103" t="s">
        <v>198</v>
      </c>
      <c r="E209" s="103" t="s">
        <v>423</v>
      </c>
      <c r="F209" s="103"/>
      <c r="G209" s="105">
        <f t="shared" si="31"/>
        <v>35000</v>
      </c>
      <c r="H209" s="105">
        <f t="shared" si="31"/>
        <v>10000</v>
      </c>
      <c r="I209" s="105">
        <f t="shared" si="31"/>
        <v>20000</v>
      </c>
    </row>
    <row r="210" spans="1:9" ht="26.25">
      <c r="A210" s="101" t="s">
        <v>293</v>
      </c>
      <c r="B210" s="102">
        <v>941</v>
      </c>
      <c r="C210" s="103" t="s">
        <v>201</v>
      </c>
      <c r="D210" s="103" t="s">
        <v>198</v>
      </c>
      <c r="E210" s="103" t="s">
        <v>423</v>
      </c>
      <c r="F210" s="103" t="s">
        <v>219</v>
      </c>
      <c r="G210" s="105">
        <f t="shared" si="31"/>
        <v>35000</v>
      </c>
      <c r="H210" s="105">
        <f t="shared" si="31"/>
        <v>10000</v>
      </c>
      <c r="I210" s="105">
        <f t="shared" si="31"/>
        <v>20000</v>
      </c>
    </row>
    <row r="211" spans="1:9" ht="12.75">
      <c r="A211" s="101" t="s">
        <v>294</v>
      </c>
      <c r="B211" s="102">
        <v>941</v>
      </c>
      <c r="C211" s="103" t="s">
        <v>201</v>
      </c>
      <c r="D211" s="103" t="s">
        <v>198</v>
      </c>
      <c r="E211" s="103" t="s">
        <v>423</v>
      </c>
      <c r="F211" s="103" t="s">
        <v>292</v>
      </c>
      <c r="G211" s="105">
        <f>10000+10000+10000+5000</f>
        <v>35000</v>
      </c>
      <c r="H211" s="105">
        <v>10000</v>
      </c>
      <c r="I211" s="105">
        <v>20000</v>
      </c>
    </row>
    <row r="212" spans="1:9" ht="12.75">
      <c r="A212" s="98" t="s">
        <v>182</v>
      </c>
      <c r="B212" s="95">
        <v>941</v>
      </c>
      <c r="C212" s="99">
        <v>10</v>
      </c>
      <c r="D212" s="99" t="s">
        <v>202</v>
      </c>
      <c r="E212" s="99"/>
      <c r="F212" s="99"/>
      <c r="G212" s="109">
        <f aca="true" t="shared" si="32" ref="G212:I217">G213</f>
        <v>147000</v>
      </c>
      <c r="H212" s="109">
        <f t="shared" si="32"/>
        <v>147000</v>
      </c>
      <c r="I212" s="109">
        <f t="shared" si="32"/>
        <v>147000</v>
      </c>
    </row>
    <row r="213" spans="1:9" ht="12.75">
      <c r="A213" s="101" t="s">
        <v>183</v>
      </c>
      <c r="B213" s="102">
        <v>941</v>
      </c>
      <c r="C213" s="103">
        <v>10</v>
      </c>
      <c r="D213" s="103" t="s">
        <v>195</v>
      </c>
      <c r="E213" s="103"/>
      <c r="F213" s="103"/>
      <c r="G213" s="105">
        <f t="shared" si="32"/>
        <v>147000</v>
      </c>
      <c r="H213" s="105">
        <f t="shared" si="32"/>
        <v>147000</v>
      </c>
      <c r="I213" s="105">
        <f t="shared" si="32"/>
        <v>147000</v>
      </c>
    </row>
    <row r="214" spans="1:9" ht="26.25">
      <c r="A214" s="101" t="s">
        <v>120</v>
      </c>
      <c r="B214" s="102">
        <v>941</v>
      </c>
      <c r="C214" s="103">
        <v>10</v>
      </c>
      <c r="D214" s="103" t="s">
        <v>195</v>
      </c>
      <c r="E214" s="103" t="s">
        <v>121</v>
      </c>
      <c r="F214" s="103"/>
      <c r="G214" s="105">
        <f t="shared" si="32"/>
        <v>147000</v>
      </c>
      <c r="H214" s="105">
        <f t="shared" si="32"/>
        <v>147000</v>
      </c>
      <c r="I214" s="105">
        <f t="shared" si="32"/>
        <v>147000</v>
      </c>
    </row>
    <row r="215" spans="1:9" ht="12.75">
      <c r="A215" s="101" t="s">
        <v>175</v>
      </c>
      <c r="B215" s="102">
        <v>941</v>
      </c>
      <c r="C215" s="103">
        <v>10</v>
      </c>
      <c r="D215" s="103" t="s">
        <v>195</v>
      </c>
      <c r="E215" s="103" t="s">
        <v>123</v>
      </c>
      <c r="F215" s="103"/>
      <c r="G215" s="105">
        <f t="shared" si="32"/>
        <v>147000</v>
      </c>
      <c r="H215" s="105">
        <f t="shared" si="32"/>
        <v>147000</v>
      </c>
      <c r="I215" s="105">
        <f t="shared" si="32"/>
        <v>147000</v>
      </c>
    </row>
    <row r="216" spans="1:9" ht="12.75">
      <c r="A216" s="101" t="s">
        <v>184</v>
      </c>
      <c r="B216" s="102">
        <v>941</v>
      </c>
      <c r="C216" s="103">
        <v>10</v>
      </c>
      <c r="D216" s="103" t="s">
        <v>195</v>
      </c>
      <c r="E216" s="103" t="s">
        <v>405</v>
      </c>
      <c r="F216" s="103"/>
      <c r="G216" s="105">
        <f t="shared" si="32"/>
        <v>147000</v>
      </c>
      <c r="H216" s="105">
        <f t="shared" si="32"/>
        <v>147000</v>
      </c>
      <c r="I216" s="105">
        <f t="shared" si="32"/>
        <v>147000</v>
      </c>
    </row>
    <row r="217" spans="1:9" ht="12.75">
      <c r="A217" s="101" t="s">
        <v>186</v>
      </c>
      <c r="B217" s="102">
        <v>941</v>
      </c>
      <c r="C217" s="103">
        <v>10</v>
      </c>
      <c r="D217" s="103" t="s">
        <v>195</v>
      </c>
      <c r="E217" s="103" t="s">
        <v>405</v>
      </c>
      <c r="F217" s="103">
        <v>310</v>
      </c>
      <c r="G217" s="105">
        <f>G218</f>
        <v>147000</v>
      </c>
      <c r="H217" s="105">
        <f t="shared" si="32"/>
        <v>147000</v>
      </c>
      <c r="I217" s="105">
        <f t="shared" si="32"/>
        <v>147000</v>
      </c>
    </row>
    <row r="218" spans="1:9" ht="12.75">
      <c r="A218" s="101" t="s">
        <v>304</v>
      </c>
      <c r="B218" s="102">
        <v>941</v>
      </c>
      <c r="C218" s="103">
        <v>10</v>
      </c>
      <c r="D218" s="103" t="s">
        <v>195</v>
      </c>
      <c r="E218" s="103" t="s">
        <v>405</v>
      </c>
      <c r="F218" s="103" t="s">
        <v>233</v>
      </c>
      <c r="G218" s="105">
        <v>147000</v>
      </c>
      <c r="H218" s="105">
        <v>147000</v>
      </c>
      <c r="I218" s="105">
        <v>147000</v>
      </c>
    </row>
    <row r="219" spans="1:9" ht="12.75">
      <c r="A219" s="98" t="s">
        <v>187</v>
      </c>
      <c r="B219" s="95">
        <v>941</v>
      </c>
      <c r="C219" s="99">
        <v>11</v>
      </c>
      <c r="D219" s="99" t="s">
        <v>202</v>
      </c>
      <c r="E219" s="99"/>
      <c r="F219" s="99"/>
      <c r="G219" s="109">
        <f aca="true" t="shared" si="33" ref="G219:I224">G220</f>
        <v>3000</v>
      </c>
      <c r="H219" s="109">
        <f t="shared" si="33"/>
        <v>2000</v>
      </c>
      <c r="I219" s="109">
        <f t="shared" si="33"/>
        <v>2000</v>
      </c>
    </row>
    <row r="220" spans="1:9" ht="12.75">
      <c r="A220" s="101" t="s">
        <v>188</v>
      </c>
      <c r="B220" s="102">
        <v>941</v>
      </c>
      <c r="C220" s="103">
        <v>11</v>
      </c>
      <c r="D220" s="103" t="s">
        <v>195</v>
      </c>
      <c r="E220" s="103"/>
      <c r="F220" s="103"/>
      <c r="G220" s="105">
        <f t="shared" si="33"/>
        <v>3000</v>
      </c>
      <c r="H220" s="105">
        <f t="shared" si="33"/>
        <v>2000</v>
      </c>
      <c r="I220" s="105">
        <f t="shared" si="33"/>
        <v>2000</v>
      </c>
    </row>
    <row r="221" spans="1:9" ht="26.25">
      <c r="A221" s="101" t="s">
        <v>120</v>
      </c>
      <c r="B221" s="102">
        <v>941</v>
      </c>
      <c r="C221" s="103">
        <v>11</v>
      </c>
      <c r="D221" s="103" t="s">
        <v>195</v>
      </c>
      <c r="E221" s="103" t="s">
        <v>121</v>
      </c>
      <c r="F221" s="103"/>
      <c r="G221" s="105">
        <f t="shared" si="33"/>
        <v>3000</v>
      </c>
      <c r="H221" s="105">
        <f t="shared" si="33"/>
        <v>2000</v>
      </c>
      <c r="I221" s="105">
        <f t="shared" si="33"/>
        <v>2000</v>
      </c>
    </row>
    <row r="222" spans="1:9" ht="12.75">
      <c r="A222" s="101" t="s">
        <v>175</v>
      </c>
      <c r="B222" s="102">
        <v>941</v>
      </c>
      <c r="C222" s="103">
        <v>11</v>
      </c>
      <c r="D222" s="103" t="s">
        <v>195</v>
      </c>
      <c r="E222" s="103" t="s">
        <v>123</v>
      </c>
      <c r="F222" s="103"/>
      <c r="G222" s="105">
        <f t="shared" si="33"/>
        <v>3000</v>
      </c>
      <c r="H222" s="105">
        <f t="shared" si="33"/>
        <v>2000</v>
      </c>
      <c r="I222" s="105">
        <f t="shared" si="33"/>
        <v>2000</v>
      </c>
    </row>
    <row r="223" spans="1:9" ht="26.25">
      <c r="A223" s="101" t="s">
        <v>189</v>
      </c>
      <c r="B223" s="102">
        <v>941</v>
      </c>
      <c r="C223" s="103">
        <v>11</v>
      </c>
      <c r="D223" s="103" t="s">
        <v>195</v>
      </c>
      <c r="E223" s="103" t="s">
        <v>218</v>
      </c>
      <c r="F223" s="103"/>
      <c r="G223" s="105">
        <f t="shared" si="33"/>
        <v>3000</v>
      </c>
      <c r="H223" s="105">
        <f t="shared" si="33"/>
        <v>2000</v>
      </c>
      <c r="I223" s="105">
        <f t="shared" si="33"/>
        <v>2000</v>
      </c>
    </row>
    <row r="224" spans="1:9" ht="26.25">
      <c r="A224" s="101" t="s">
        <v>293</v>
      </c>
      <c r="B224" s="102">
        <v>941</v>
      </c>
      <c r="C224" s="103">
        <v>11</v>
      </c>
      <c r="D224" s="103" t="s">
        <v>195</v>
      </c>
      <c r="E224" s="103" t="s">
        <v>218</v>
      </c>
      <c r="F224" s="103">
        <v>240</v>
      </c>
      <c r="G224" s="105">
        <f>G225</f>
        <v>3000</v>
      </c>
      <c r="H224" s="105">
        <f t="shared" si="33"/>
        <v>2000</v>
      </c>
      <c r="I224" s="105">
        <f t="shared" si="33"/>
        <v>2000</v>
      </c>
    </row>
    <row r="225" spans="1:9" ht="12.75">
      <c r="A225" s="101" t="s">
        <v>294</v>
      </c>
      <c r="B225" s="102">
        <v>941</v>
      </c>
      <c r="C225" s="103">
        <v>11</v>
      </c>
      <c r="D225" s="103" t="s">
        <v>195</v>
      </c>
      <c r="E225" s="103" t="s">
        <v>218</v>
      </c>
      <c r="F225" s="103" t="s">
        <v>292</v>
      </c>
      <c r="G225" s="105">
        <v>3000</v>
      </c>
      <c r="H225" s="105">
        <v>2000</v>
      </c>
      <c r="I225" s="105">
        <v>2000</v>
      </c>
    </row>
    <row r="226" spans="1:9" ht="12.75">
      <c r="A226" s="98" t="s">
        <v>190</v>
      </c>
      <c r="B226" s="95">
        <v>941</v>
      </c>
      <c r="C226" s="99">
        <v>12</v>
      </c>
      <c r="D226" s="99" t="s">
        <v>202</v>
      </c>
      <c r="E226" s="99"/>
      <c r="F226" s="99"/>
      <c r="G226" s="109">
        <f aca="true" t="shared" si="34" ref="G226:I230">G227</f>
        <v>2200</v>
      </c>
      <c r="H226" s="109">
        <f t="shared" si="34"/>
        <v>1800</v>
      </c>
      <c r="I226" s="109">
        <f t="shared" si="34"/>
        <v>1800</v>
      </c>
    </row>
    <row r="227" spans="1:9" ht="12.75">
      <c r="A227" s="101" t="s">
        <v>191</v>
      </c>
      <c r="B227" s="102">
        <v>941</v>
      </c>
      <c r="C227" s="103">
        <v>12</v>
      </c>
      <c r="D227" s="103" t="s">
        <v>196</v>
      </c>
      <c r="E227" s="103"/>
      <c r="F227" s="103"/>
      <c r="G227" s="105">
        <f t="shared" si="34"/>
        <v>2200</v>
      </c>
      <c r="H227" s="105">
        <f t="shared" si="34"/>
        <v>1800</v>
      </c>
      <c r="I227" s="105">
        <f t="shared" si="34"/>
        <v>1800</v>
      </c>
    </row>
    <row r="228" spans="1:9" ht="26.25">
      <c r="A228" s="101" t="s">
        <v>120</v>
      </c>
      <c r="B228" s="102">
        <v>941</v>
      </c>
      <c r="C228" s="103">
        <v>12</v>
      </c>
      <c r="D228" s="103" t="s">
        <v>196</v>
      </c>
      <c r="E228" s="103" t="s">
        <v>121</v>
      </c>
      <c r="F228" s="103"/>
      <c r="G228" s="105">
        <f t="shared" si="34"/>
        <v>2200</v>
      </c>
      <c r="H228" s="105">
        <f t="shared" si="34"/>
        <v>1800</v>
      </c>
      <c r="I228" s="105">
        <f t="shared" si="34"/>
        <v>1800</v>
      </c>
    </row>
    <row r="229" spans="1:9" ht="12.75">
      <c r="A229" s="101" t="s">
        <v>175</v>
      </c>
      <c r="B229" s="102">
        <v>941</v>
      </c>
      <c r="C229" s="103">
        <v>12</v>
      </c>
      <c r="D229" s="103" t="s">
        <v>196</v>
      </c>
      <c r="E229" s="103" t="s">
        <v>123</v>
      </c>
      <c r="F229" s="103"/>
      <c r="G229" s="105">
        <f t="shared" si="34"/>
        <v>2200</v>
      </c>
      <c r="H229" s="105">
        <f t="shared" si="34"/>
        <v>1800</v>
      </c>
      <c r="I229" s="105">
        <f t="shared" si="34"/>
        <v>1800</v>
      </c>
    </row>
    <row r="230" spans="1:9" ht="26.25">
      <c r="A230" s="101" t="s">
        <v>192</v>
      </c>
      <c r="B230" s="102">
        <v>941</v>
      </c>
      <c r="C230" s="103">
        <v>12</v>
      </c>
      <c r="D230" s="103" t="s">
        <v>196</v>
      </c>
      <c r="E230" s="103" t="s">
        <v>358</v>
      </c>
      <c r="F230" s="103"/>
      <c r="G230" s="105">
        <f t="shared" si="34"/>
        <v>2200</v>
      </c>
      <c r="H230" s="105">
        <f t="shared" si="34"/>
        <v>1800</v>
      </c>
      <c r="I230" s="105">
        <f t="shared" si="34"/>
        <v>1800</v>
      </c>
    </row>
    <row r="231" spans="1:9" ht="26.25">
      <c r="A231" s="101" t="s">
        <v>293</v>
      </c>
      <c r="B231" s="102">
        <v>941</v>
      </c>
      <c r="C231" s="103">
        <v>12</v>
      </c>
      <c r="D231" s="103" t="s">
        <v>196</v>
      </c>
      <c r="E231" s="103" t="s">
        <v>358</v>
      </c>
      <c r="F231" s="103">
        <v>240</v>
      </c>
      <c r="G231" s="105">
        <f>G232+G233</f>
        <v>2200</v>
      </c>
      <c r="H231" s="105">
        <f>H232+H233</f>
        <v>1800</v>
      </c>
      <c r="I231" s="105">
        <f>I232+I233</f>
        <v>1800</v>
      </c>
    </row>
    <row r="232" spans="1:9" ht="26.25">
      <c r="A232" s="101" t="s">
        <v>295</v>
      </c>
      <c r="B232" s="102">
        <v>941</v>
      </c>
      <c r="C232" s="103">
        <v>12</v>
      </c>
      <c r="D232" s="103" t="s">
        <v>196</v>
      </c>
      <c r="E232" s="103" t="s">
        <v>358</v>
      </c>
      <c r="F232" s="103" t="s">
        <v>296</v>
      </c>
      <c r="G232" s="105">
        <v>600</v>
      </c>
      <c r="H232" s="105">
        <v>550</v>
      </c>
      <c r="I232" s="105">
        <v>550</v>
      </c>
    </row>
    <row r="233" spans="1:9" ht="12.75">
      <c r="A233" s="101" t="s">
        <v>294</v>
      </c>
      <c r="B233" s="102">
        <v>941</v>
      </c>
      <c r="C233" s="103">
        <v>12</v>
      </c>
      <c r="D233" s="103" t="s">
        <v>196</v>
      </c>
      <c r="E233" s="103" t="s">
        <v>358</v>
      </c>
      <c r="F233" s="103" t="s">
        <v>292</v>
      </c>
      <c r="G233" s="105">
        <v>1600</v>
      </c>
      <c r="H233" s="105">
        <v>1250</v>
      </c>
      <c r="I233" s="105">
        <v>1250</v>
      </c>
    </row>
    <row r="234" spans="1:9" ht="12.75">
      <c r="A234" s="119" t="s">
        <v>215</v>
      </c>
      <c r="B234" s="95">
        <v>941</v>
      </c>
      <c r="C234" s="99" t="s">
        <v>307</v>
      </c>
      <c r="D234" s="99" t="s">
        <v>305</v>
      </c>
      <c r="E234" s="99" t="s">
        <v>308</v>
      </c>
      <c r="F234" s="99"/>
      <c r="G234" s="109">
        <f aca="true" t="shared" si="35" ref="G234:I236">G235</f>
        <v>0</v>
      </c>
      <c r="H234" s="109">
        <f t="shared" si="35"/>
        <v>197540</v>
      </c>
      <c r="I234" s="109">
        <f t="shared" si="35"/>
        <v>420240</v>
      </c>
    </row>
    <row r="235" spans="1:9" ht="26.25">
      <c r="A235" s="110" t="s">
        <v>120</v>
      </c>
      <c r="B235" s="102">
        <v>941</v>
      </c>
      <c r="C235" s="103" t="s">
        <v>305</v>
      </c>
      <c r="D235" s="103" t="s">
        <v>305</v>
      </c>
      <c r="E235" s="107" t="s">
        <v>121</v>
      </c>
      <c r="F235" s="103"/>
      <c r="G235" s="105">
        <f t="shared" si="35"/>
        <v>0</v>
      </c>
      <c r="H235" s="105">
        <f t="shared" si="35"/>
        <v>197540</v>
      </c>
      <c r="I235" s="105">
        <f t="shared" si="35"/>
        <v>420240</v>
      </c>
    </row>
    <row r="236" spans="1:9" ht="12.75">
      <c r="A236" s="110" t="s">
        <v>215</v>
      </c>
      <c r="B236" s="102">
        <v>941</v>
      </c>
      <c r="C236" s="103" t="s">
        <v>305</v>
      </c>
      <c r="D236" s="103" t="s">
        <v>305</v>
      </c>
      <c r="E236" s="107" t="s">
        <v>216</v>
      </c>
      <c r="F236" s="103"/>
      <c r="G236" s="105">
        <f t="shared" si="35"/>
        <v>0</v>
      </c>
      <c r="H236" s="105">
        <f t="shared" si="35"/>
        <v>197540</v>
      </c>
      <c r="I236" s="105">
        <f t="shared" si="35"/>
        <v>420240</v>
      </c>
    </row>
    <row r="237" spans="1:9" ht="12.75">
      <c r="A237" s="110" t="s">
        <v>215</v>
      </c>
      <c r="B237" s="102">
        <v>941</v>
      </c>
      <c r="C237" s="103" t="s">
        <v>305</v>
      </c>
      <c r="D237" s="103" t="s">
        <v>305</v>
      </c>
      <c r="E237" s="107" t="s">
        <v>216</v>
      </c>
      <c r="F237" s="103" t="s">
        <v>306</v>
      </c>
      <c r="G237" s="105">
        <v>0</v>
      </c>
      <c r="H237" s="105">
        <f>165660+31880</f>
        <v>197540</v>
      </c>
      <c r="I237" s="105">
        <f>273863-3+146380</f>
        <v>420240</v>
      </c>
    </row>
    <row r="238" spans="1:9" ht="12.75">
      <c r="A238" s="110"/>
      <c r="B238" s="147"/>
      <c r="C238" s="148"/>
      <c r="D238" s="148"/>
      <c r="E238" s="148"/>
      <c r="F238" s="148"/>
      <c r="G238" s="144">
        <f>G8</f>
        <v>8042180</v>
      </c>
      <c r="H238" s="144">
        <f>H8</f>
        <v>6380950</v>
      </c>
      <c r="I238" s="144">
        <f>I8</f>
        <v>6400950</v>
      </c>
    </row>
    <row r="239" spans="1:9" ht="12.75">
      <c r="A239" s="95" t="s">
        <v>194</v>
      </c>
      <c r="B239" s="147"/>
      <c r="C239" s="148"/>
      <c r="D239" s="148"/>
      <c r="E239" s="148"/>
      <c r="F239" s="148"/>
      <c r="G239" s="145"/>
      <c r="H239" s="145"/>
      <c r="I239" s="145"/>
    </row>
    <row r="241" spans="8:9" ht="12.75">
      <c r="H241" s="94"/>
      <c r="I241" s="94"/>
    </row>
    <row r="242" ht="12.75">
      <c r="I242" s="94"/>
    </row>
    <row r="243" spans="8:9" ht="12.75">
      <c r="H243" s="120"/>
      <c r="I243" s="120"/>
    </row>
  </sheetData>
  <sheetProtection/>
  <mergeCells count="19">
    <mergeCell ref="J8:J9"/>
    <mergeCell ref="H238:H239"/>
    <mergeCell ref="G238:G239"/>
    <mergeCell ref="B8:B9"/>
    <mergeCell ref="D8:D9"/>
    <mergeCell ref="E8:E9"/>
    <mergeCell ref="F8:F9"/>
    <mergeCell ref="G8:G9"/>
    <mergeCell ref="I8:I9"/>
    <mergeCell ref="C8:C9"/>
    <mergeCell ref="I238:I239"/>
    <mergeCell ref="A5:I5"/>
    <mergeCell ref="B238:B239"/>
    <mergeCell ref="C238:C239"/>
    <mergeCell ref="D238:D239"/>
    <mergeCell ref="E238:E239"/>
    <mergeCell ref="F238:F239"/>
    <mergeCell ref="H8:H9"/>
    <mergeCell ref="A8:A9"/>
  </mergeCells>
  <printOptions/>
  <pageMargins left="0.45" right="0.17" top="0.39" bottom="0.23" header="0.33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cp:lastPrinted>2021-11-14T14:51:11Z</cp:lastPrinted>
  <dcterms:created xsi:type="dcterms:W3CDTF">2018-11-09T12:42:49Z</dcterms:created>
  <dcterms:modified xsi:type="dcterms:W3CDTF">2021-11-14T15:30:48Z</dcterms:modified>
  <cp:category/>
  <cp:version/>
  <cp:contentType/>
  <cp:contentStatus/>
</cp:coreProperties>
</file>