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9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<sst xmlns="http://schemas.openxmlformats.org/spreadsheetml/2006/main" count="910" uniqueCount="251">
  <si>
    <t xml:space="preserve">к решению Совета депутатов Ивантеевского  </t>
  </si>
  <si>
    <t xml:space="preserve">                                                                                                                                                                    сельского поселения от 23.12.2021г. № 50</t>
  </si>
  <si>
    <t xml:space="preserve">(в редакции решения Совета депутатов </t>
  </si>
  <si>
    <t xml:space="preserve">Ивантеевского сельского поселения </t>
  </si>
  <si>
    <t>Иные межбюджетные трансферты</t>
  </si>
  <si>
    <t>Наименование</t>
  </si>
  <si>
    <t>РЗ</t>
  </si>
  <si>
    <t>Пр</t>
  </si>
  <si>
    <t>ЦСР</t>
  </si>
  <si>
    <t>ВР</t>
  </si>
  <si>
    <t xml:space="preserve">Администрация Ивантеевского сельского поселения </t>
  </si>
  <si>
    <t>00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</si>
  <si>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</si>
  <si>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</si>
  <si>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</si>
  <si>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</si>
  <si>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Расходы на обеспечение деятельности отдельных органов местного самоуправления поселения, не отнесенные к муниципальным программам Ивантеевского сельского поселения</t>
  </si>
  <si>
    <t>91 0 00 00000</t>
  </si>
  <si>
    <t>Глава Ивантеевского сельского поселения</t>
  </si>
  <si>
    <t>91 1 00 01000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</si>
  <si>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</si>
  <si>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</si>
  <si>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</si>
  <si>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</si>
  <si>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</si>
  <si>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</si>
  <si>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</si>
  <si>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местных администраций</t>
  </si>
  <si>
    <t>04</t>
  </si>
  <si>
    <t>Расходы на обеспечение функций органов местного самоуправления</t>
  </si>
  <si>
    <t>91 2 00 02000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</si>
  <si>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</si>
  <si>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</si>
  <si>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</si>
  <si>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</si>
  <si>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</si>
  <si>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</si>
  <si>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</si>
  <si>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налогов, сборов и иных платежей</t>
  </si>
  <si>
    <t>Уплата прочих налогов, сборов</t>
  </si>
  <si>
    <t>852</t>
  </si>
  <si>
    <t>Уплата иных платежей</t>
  </si>
  <si>
    <t>853</t>
  </si>
  <si>
    <t>Затраты на содержание штатных единиц, осуществляющих переданные отдельные государственные полномочия области</t>
  </si>
  <si>
    <t>91 2 00 70280</t>
  </si>
  <si>
    <t>Дополнительные расходы на повышение оплаты труда работников бюджетной сферы.</t>
  </si>
  <si>
    <t>91 2 00 71420</t>
  </si>
  <si>
    <t>Расходы на выплаты персоналу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</si>
  <si>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</si>
  <si>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</si>
  <si>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</si>
  <si>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06</t>
  </si>
  <si>
    <t>Прочие расходы, не отнесенные к муниципальным программам Ивантеевского сельского поселения</t>
  </si>
  <si>
    <t>92 0 00 00000</t>
  </si>
  <si>
    <t>Полномочия в сфере решения вопросов местного значения</t>
  </si>
  <si>
    <t>92 9 00 00000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</si>
  <si>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</si>
  <si>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92 9 00 69999</t>
  </si>
  <si>
    <t>Межбюджетные трансферты</t>
  </si>
  <si>
    <t>540</t>
  </si>
  <si>
    <t>Обеспечение проведения выборов и референдумов</t>
  </si>
  <si>
    <t>07</t>
  </si>
  <si>
    <t>Мероприятия по проведению муниципальных выборов и референдумов на территории поселения.</t>
  </si>
  <si>
    <t>92 9 00 99910</t>
  </si>
  <si>
    <t>240</t>
  </si>
  <si>
    <t>Резервные фонды</t>
  </si>
  <si>
    <t>00 0 00 00000</t>
  </si>
  <si>
    <t>Резервный фонд органов местного самоуправления Ивантеевского сельского поселения</t>
  </si>
  <si>
    <t xml:space="preserve">92 9 00 88880 </t>
  </si>
  <si>
    <t>Резервные средства</t>
  </si>
  <si>
    <t>92 9 00 88880</t>
  </si>
  <si>
    <t>Другие общегосударственные расходы</t>
  </si>
  <si>
    <t>Полномочия  в сфере решения вопросов местного значения</t>
  </si>
  <si>
    <t>Мероприятия по управлению  имуществом в составе муниципальной казны, его содержанию и ремонту.</t>
  </si>
  <si>
    <t>13</t>
  </si>
  <si>
    <t>92 9 00 99901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</si>
  <si>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</si>
  <si>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92 9 00 70650</t>
  </si>
  <si>
    <t>Компенсация расходов сельским старостам, связанных с осуществлением ими полномочий.</t>
  </si>
  <si>
    <t>92 9 00 99902</t>
  </si>
  <si>
    <t>120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</si>
  <si>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</si>
  <si>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123</t>
  </si>
  <si>
    <t>Национальная оборона</t>
  </si>
  <si>
    <t>Мобилизационная и вневойсковая подготовка</t>
  </si>
  <si>
    <t>03</t>
  </si>
  <si>
    <t>Мероприятия по осуществлению  первичного воинского учета на территориях, где отсутствуют военные комиссариаты</t>
  </si>
  <si>
    <t>91 2 00 51180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</si>
  <si>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</si>
  <si>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</si>
  <si>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«Обеспечение первичных мер пожарной безопасности на территории Ивантеевского сельского поселения на 2022-2024 годы»</t>
  </si>
  <si>
    <t>01 0 00 00000</t>
  </si>
  <si>
    <t>Подпрограмма «Обеспечение первичных мер пожарной безопасности на территории Ивантеевского сельского поселения»</t>
  </si>
  <si>
    <t>01 1 00 00000</t>
  </si>
  <si>
    <t>Обеспечение пожарного водоснабжения</t>
  </si>
  <si>
    <t>01 1 02 00000</t>
  </si>
  <si>
    <t>Реализация мероприятия «Обеспечение пожарного водоснабжения»  подпрограммы «Обеспечение первичных мер пожарной безопасности на территории Ивантеевского сельского поселения»</t>
  </si>
  <si>
    <t>01 1 02 23999</t>
  </si>
  <si>
    <t>Приобретение средств пожаротушения</t>
  </si>
  <si>
    <t>01 1 03 00000</t>
  </si>
  <si>
    <t>Реализация мероприятия «Приобретение средств пожаротушения»  подпрограммы «Обеспечение первичных мер пожарной безопасности на территории Ивантеевского сельского поселения»</t>
  </si>
  <si>
    <t>01 1 03 23999</t>
  </si>
  <si>
    <t>Содержание транспортного средства АРС-14</t>
  </si>
  <si>
    <t>01 1 04 00000</t>
  </si>
  <si>
    <t>Реализация мероприятия «Содержание транспортного средства АРС-14»  подпрограммы «Обеспечение первичных мер пожарной безопасности на территории Ивантеевского сельского поселения»</t>
  </si>
  <si>
    <t>01 1 04 23999</t>
  </si>
  <si>
    <t>01 1 01 23999</t>
  </si>
  <si>
    <t>Национальная экономика</t>
  </si>
  <si>
    <t>Дорожное хозяйство (дорожные фонды)</t>
  </si>
  <si>
    <t>09</t>
  </si>
  <si>
    <t>Муниципальная программа "Совершенствование и содержание дорожного хозяйства Ивантеевского сельского поселения на 2022-2024 годы"</t>
  </si>
  <si>
    <t>02 0 00 00000</t>
  </si>
  <si>
    <t>Подпрограмма «Паспортизация и принятие в муниципальную собственность автомобильных дорог местного значения  общего пользования Ивантеевского сельского поселения»</t>
  </si>
  <si>
    <t>02 1 00 00000</t>
  </si>
  <si>
    <t>Проведение инвентаризации и паспортизации автодорог</t>
  </si>
  <si>
    <t>02 1 01 00000</t>
  </si>
  <si>
    <t>Реализация мероприятия «Проведение инвентаризации и паспортизации автодорог»  подпрограммы «Паспортизация и принятие в муниципальную собственность автомобильных дорог местного значения  общего пользования Ивантеевского сельского поселения »</t>
  </si>
  <si>
    <t>02 1 01 23999</t>
  </si>
  <si>
    <t>Подпрограмма «Обеспечение безопасности дорожного движения в Ивантеевском сельском поселении»</t>
  </si>
  <si>
    <t>02 2 00 00000</t>
  </si>
  <si>
    <t>Содержание автодорог в надлежащем состоянии, уборка мусора, чистка снега и посыпка</t>
  </si>
  <si>
    <t>02 2 01 00000</t>
  </si>
  <si>
    <t>Реализация мероприятия «Содержание автодорог в надлежащем состоянии, уборка мусора, чистка снега и посыпка»  подпрограммы  «Обеспечение безопасности дорожного движения в Ивантеевском сельском поселении»</t>
  </si>
  <si>
    <t>02 2 01 23999</t>
  </si>
  <si>
    <t>Установка дорожных знаков, обустройство  пешеходных переходов</t>
  </si>
  <si>
    <t>02 2 02 00000</t>
  </si>
  <si>
    <t>Реализация мероприятия  «Установка дорожных знаков, обустройство  пешеходных переходов» подпрограммы «Обеспечение безопасности дорожного движения в Ивантеевском сельском поселении»</t>
  </si>
  <si>
    <t>02 2 02 23999</t>
  </si>
  <si>
    <t>Подпрограмма «Ремонт автомобильных дорог общего пользования местного значения,  проездов к дворовым территориям населенных пунктов   Ивантеевского сельского поселения»</t>
  </si>
  <si>
    <t>02 3 00 00000</t>
  </si>
  <si>
    <t>Ремонт  автомобильных дорог общего пользования  местного значения,  проездов к дворовым территориям населенных пунктов  за счет средств местного бюджета</t>
  </si>
  <si>
    <t>02 3 01 0000</t>
  </si>
  <si>
    <t>Реализация мероприятия  «Ремонт  автомобильных дорог общего пользования  местного значения за счет средств местного бюджета» подпрограммы «Ремонт автомобильных дорог общего пользования местного значения,  проездов к дворовым территориям населенных пунктов   Ивантеевского сельского поселения»</t>
  </si>
  <si>
    <t>02 3 01 23999</t>
  </si>
  <si>
    <t>05 3 01 23999</t>
  </si>
  <si>
    <t>Ремонт  автомобильных дорог общего пользования  местного значения,  проездов к дворовым территориям населенных пунктов за счет субсидии из областного бюджета</t>
  </si>
  <si>
    <t>02 3 02 00000</t>
  </si>
  <si>
    <t>Реализация мероприятия  «Ремонт  автомобильных дорог общего пользования  местного значения за счет субсидии из областного бюджета» подпрограммы «Ремонт автомобильных дорог общего пользования местного значения, проездов к дворовым территориям населенных пунктов  Ивантеевского сельского поселения»</t>
  </si>
  <si>
    <t>02 3 02 71520</t>
  </si>
  <si>
    <t>Другие вопросы в области национальной экономики</t>
  </si>
  <si>
    <t>Муниципальная программа «Развитие малого и среднего предпринимательства на территории Ивантеевского сельского поселения на  2022-2024 годы»</t>
  </si>
  <si>
    <t>03 0 00 00000</t>
  </si>
  <si>
    <t>Подпрограмма «Развитие малого и среднего предпринимательства на территории Ивантеевского сельского поселения»</t>
  </si>
  <si>
    <t>03 1 00 00000</t>
  </si>
  <si>
    <t>Субсидирование части затрат субъектов малого и среднего предпринимательства, связанных с уплатой процентов по кредитам, привлеченным в кредитных организациях</t>
  </si>
  <si>
    <t>03 1 01 00000</t>
  </si>
  <si>
    <t>Реализация мероприятия «Субсидирование части затрат субъектов малого и среднего предпринимательства, связанных с уплатой процентов по кредитам, привлеченным в кредитных организациях»  подпрограммы « Развитие малого и среднего предпринимательства на территории Ивантеевского сельского поселения»</t>
  </si>
  <si>
    <t>03 1 01 23999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</si>
  <si>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</si>
  <si>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</si>
  <si>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Установление границ населенных пунктов</t>
  </si>
  <si>
    <t>92 9 00 99903</t>
  </si>
  <si>
    <t>Жилищно-коммунальное хозяйство</t>
  </si>
  <si>
    <t>05</t>
  </si>
  <si>
    <t>Благоустройство</t>
  </si>
  <si>
    <t>Муниципальная программа «Модернизация и ремонт системы уличного освещения Ивантеевского сельского поселения, повышение энергоэффективности и энергосбережения на 2022-2024 годы»</t>
  </si>
  <si>
    <t>04 0 00 00000</t>
  </si>
  <si>
    <t>Подпрограмма «Модернизация и ремонт системы уличного свещения Ивантеевского сельского поселения, повышение энергоэффективности и энергосбережения»</t>
  </si>
  <si>
    <t>04 1 00 00000</t>
  </si>
  <si>
    <t>Замена светильников уличного освещения на энергосберегающие, замена проводов, установка приборов учета и автоматизированных пунктов включения.</t>
  </si>
  <si>
    <t>04 1 01 00000</t>
  </si>
  <si>
    <t>Реализация мероприятия  «Замена светильников уличного освещения на энергосберегающие, замена проводов, установка приборов учета и автоматизированных пунктов включения» подпрограммы «Модернизация и ремонт системы уличного освещения Ивантеевского сельского поселения, повышение энергоэффективности и энергосбережения»</t>
  </si>
  <si>
    <t>04 1 01 23999</t>
  </si>
  <si>
    <t>Текущий ремонт и содержание сетей уличного освещения</t>
  </si>
  <si>
    <t>04 1 02 00000</t>
  </si>
  <si>
    <t>Реализация мероприятия  «Текущий ремонт и содержание системы  уличного освещения»  подпрограммы «Модернизация и ремонт системы уличного освещения Ивантеевского сельского поселения, повышение энергоэффективности и энергосбережения»</t>
  </si>
  <si>
    <t>04 1 02 23999</t>
  </si>
  <si>
    <t>Муниципальная программа «Комплексное развитие  благоустройства территории Ивантеевского сельского поселения на 2022–2024 годы»</t>
  </si>
  <si>
    <t>05 0 00 00000</t>
  </si>
  <si>
    <t>Подпрограмма «Базовое благоустройство территории Ивантевского сельского поселения»</t>
  </si>
  <si>
    <t>05 1 00 00000</t>
  </si>
  <si>
    <t>Электроэнергия сетей уличного освещения</t>
  </si>
  <si>
    <t>05 1 01 00000</t>
  </si>
  <si>
    <t>Реализация мероприятия «Электроэнергия сетей уличного освещения» подпрограммы «Базовое благоустройство территории Ивантевского сельского поселения»</t>
  </si>
  <si>
    <t>05 1 01 23999</t>
  </si>
  <si>
    <t>Участие в организации сбора и вывоза бытовых отходов и мусора на территории поселения</t>
  </si>
  <si>
    <t>05 1 02 00000</t>
  </si>
  <si>
    <t xml:space="preserve">Реализация мероприятия  «Участие в организации сбора и вывоза бытовых отходов и мусора на территории поселения» подпрограммы «Базовое благоустройство территории Ивантевского сельского поселения» </t>
  </si>
  <si>
    <t>05 1 02 23999</t>
  </si>
  <si>
    <t>Устройство, содержание детских и спортивных площадок</t>
  </si>
  <si>
    <t>05 1 03 00000</t>
  </si>
  <si>
    <t xml:space="preserve">Реализация мероприятия «Устройство, содержание детских и спортивных площадок» подпрограммы «Базовое благоустройство территории Ивантевского сельского поселения» </t>
  </si>
  <si>
    <t>05 1 03 23999</t>
  </si>
  <si>
    <t>Организация ритуальных услуг и содержание мест захоронения</t>
  </si>
  <si>
    <t>05 1 04 00000</t>
  </si>
  <si>
    <t xml:space="preserve">Реализация мероприятия  «Организация ритуальных услуг и содержание мест захоронения» подпрограммы «Базовое благоустройство территории Ивантевского сельского поселения» </t>
  </si>
  <si>
    <t>05 1 04 23999</t>
  </si>
  <si>
    <t>Скашивание травы и  дезинсекционная обработка территории</t>
  </si>
  <si>
    <t>05 1 05 00000</t>
  </si>
  <si>
    <t xml:space="preserve">Реализация мероприятия «Скашивание травы и дезинсекционная обработка территории» подпрограммы «Базовое благоустройство территории Ивантевского сельского поселения» </t>
  </si>
  <si>
    <t>05 1 05 23999</t>
  </si>
  <si>
    <t>Озеленение</t>
  </si>
  <si>
    <t>05 1 06 00000</t>
  </si>
  <si>
    <t xml:space="preserve">Реализация мероприятия «Озеленение» подпрограммы «Базовое благоустройство территории Ивантевского сельского поселения» </t>
  </si>
  <si>
    <t>05 1 06 23999</t>
  </si>
  <si>
    <t>Установка указателей с названиями улиц и номерами домов</t>
  </si>
  <si>
    <t>05 1 07 00000</t>
  </si>
  <si>
    <t xml:space="preserve">Реализация мероприятия «Установка указателей с названиями улиц и номерами домов» подпрограммы «Базовое благоустройство территории Ивантевского сельского поселения» </t>
  </si>
  <si>
    <t>05 1 07 23999</t>
  </si>
  <si>
    <t>Подпрограмма «Участие в государственных программах развития местных территорий»</t>
  </si>
  <si>
    <t>05 2 00 00000</t>
  </si>
  <si>
    <t>Участие  в программе "Комплексное развитие сельских территорий за счет средств местного бюджета и внебюджетных средств"</t>
  </si>
  <si>
    <t>05 2 01 00000</t>
  </si>
  <si>
    <t xml:space="preserve">Реализация мероприятия «Комплексное развитие сельских территорий за счет средств местного бюджета и внебюджетных средств» подпрограммы «Участие в государственных программах развития местных территорий» </t>
  </si>
  <si>
    <t xml:space="preserve">05 </t>
  </si>
  <si>
    <t>05 2 01 23999</t>
  </si>
  <si>
    <t>Участие  в программе "Комплексное развитие сельских территорий за счет средств областного бюджета"</t>
  </si>
  <si>
    <t>05 2 02 00000</t>
  </si>
  <si>
    <t xml:space="preserve">Реализация мероприятия «Комплексное развитие сельских территорий за счет средств областного бюджета» подпрограммы «Участие в государственных программах развития местных территорий» </t>
  </si>
  <si>
    <t>05 2 02 N5764</t>
  </si>
  <si>
    <t>Образование</t>
  </si>
  <si>
    <t>Профессиональная подготовка, переподготовка и повышение квалификации</t>
  </si>
  <si>
    <t>Повышение уровня профессиональной подготовки муниципальных служащих,  лиц, замещающих муниципальные должности   и иных работников органов местного самоуправления  Ивантеевского сельского поселения</t>
  </si>
  <si>
    <t>92 9 00 99905</t>
  </si>
  <si>
    <t>Молодежная политика</t>
  </si>
  <si>
    <t>Организация и осуществление мероприятий по работе с детьми и молодежью в поселении</t>
  </si>
  <si>
    <t>92 9 00 99904</t>
  </si>
  <si>
    <t>Культура, кинематография</t>
  </si>
  <si>
    <t>08</t>
  </si>
  <si>
    <t>Культура</t>
  </si>
  <si>
    <t>Создание условий для организации досуга и обеспечения жителей поселения услугами организаций культуры</t>
  </si>
  <si>
    <t>92 9 00 99906</t>
  </si>
  <si>
    <t>Другие вопросы в области культуры, кинематографии</t>
  </si>
  <si>
    <t>Мероприятия  по инвентаризации, кадастрированию и принятию в муниципальную собственность воинских захоронений.</t>
  </si>
  <si>
    <t>92 9 00 99909</t>
  </si>
  <si>
    <t>Социальная политика</t>
  </si>
  <si>
    <t>Пенсионное обеспечение</t>
  </si>
  <si>
    <t>Доплаты   к пенсиям  муниципальных служащих</t>
  </si>
  <si>
    <t>92 9 00 31010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</si>
  <si>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</si>
  <si>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</si>
  <si>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</si>
  <si>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Физическая культура и спорт</t>
  </si>
  <si>
    <t>Физическая культура</t>
  </si>
  <si>
    <t>Обеспечение условий для развития на территории поселения физической культуры, школьного спорта и массового спорта</t>
  </si>
  <si>
    <t>92 9 00 99907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</si>
  <si>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</si>
  <si>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</si>
  <si>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</si>
  <si>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92 9 00 99908</t>
  </si>
  <si>
    <t>Условно-утвержденные расходы</t>
  </si>
  <si>
    <t xml:space="preserve">99 </t>
  </si>
  <si>
    <t>99</t>
  </si>
  <si>
    <t>90 0 00 00000</t>
  </si>
  <si>
    <t>92 9 00 99990</t>
  </si>
  <si>
    <t>999</t>
  </si>
  <si>
    <t>Всего расходов:</t>
  </si>
  <si>
    <t xml:space="preserve">Распределение бюджетных ассигнований по разделам, подразделам, целевым статьям и видам расходов классификации расходов </t>
  </si>
  <si>
    <t>бюджета Ивантеевского сельского поселения на 2022-2024 годы, руб</t>
  </si>
  <si>
    <t xml:space="preserve">Приложение 8 </t>
  </si>
  <si>
    <t>от 20.06.2022 № 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</si>
</sst>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3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43" fontId="3" fillId="0" borderId="0" xfId="58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3" fontId="3" fillId="0" borderId="0" xfId="58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3" fillId="0" borderId="10" xfId="58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 applyProtection="1">
      <alignment horizontal="left" wrapText="1"/>
      <protection locked="0"/>
    </xf>
    <xf numFmtId="43" fontId="2" fillId="0" borderId="10" xfId="5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3" fontId="3" fillId="0" borderId="11" xfId="58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3" fontId="2" fillId="0" borderId="11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3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3" fontId="3" fillId="0" borderId="10" xfId="58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3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PageLayoutView="0" workbookViewId="0" topLeftCell="A118">
      <selection activeCell="F127" sqref="F127"/>
    </sheetView>
  </sheetViews>
  <sheetFormatPr defaultColWidth="57.28125" defaultRowHeight="15"/>
  <cols>
    <col min="1" max="1" width="60.421875" style="1" customWidth="1"/>
    <col min="2" max="3" width="6.28125" style="1" customWidth="1"/>
    <col min="4" max="4" width="13.140625" style="1" customWidth="1"/>
    <col min="5" max="5" width="8.57421875" style="1" customWidth="1"/>
    <col min="6" max="8" width="14.7109375" style="2" customWidth="1"/>
    <col min="9" max="9" width="14.7109375" style="1" customWidth="1"/>
    <col min="10" max="10" width="19.7109375" style="1" customWidth="1"/>
    <col min="11" max="11" width="16.00390625" style="1" customWidth="1"/>
    <col min="12" max="12" width="11.28125" style="1" bestFit="1" customWidth="1"/>
    <col min="13" max="255" width="9.140625" style="1" customWidth="1"/>
    <col min="256" max="16384" width="57.28125" style="1" customWidth="1"/>
  </cols>
  <sheetData>
    <row r="1" spans="6:8" ht="13.5">
      <c r="F1" s="32"/>
      <c r="G1" s="32"/>
      <c r="H1" s="32" t="s">
        <v>249</v>
      </c>
    </row>
    <row r="2" spans="6:8" ht="13.5">
      <c r="F2" s="32"/>
      <c r="G2" s="32"/>
      <c r="H2" s="32" t="s">
        <v>0</v>
      </c>
    </row>
    <row r="3" spans="6:8" ht="13.5">
      <c r="F3" s="32"/>
      <c r="G3" s="32"/>
      <c r="H3" s="32" t="s">
        <v>1</v>
      </c>
    </row>
    <row r="4" spans="6:8" ht="13.5">
      <c r="F4" s="41" t="s">
        <v>2</v>
      </c>
      <c r="G4" s="41"/>
      <c r="H4" s="41"/>
    </row>
    <row r="5" spans="6:8" ht="13.5">
      <c r="F5" s="41" t="s">
        <v>3</v>
      </c>
      <c r="G5" s="41"/>
      <c r="H5" s="41"/>
    </row>
    <row r="6" spans="6:8" ht="13.5">
      <c r="F6" s="41" t="s">
        <v>250</v>
      </c>
      <c r="G6" s="41"/>
      <c r="H6" s="41"/>
    </row>
    <row r="7" spans="4:12" ht="12.75">
      <c r="D7" s="3"/>
      <c r="J7" s="4"/>
      <c r="K7" s="4"/>
      <c r="L7" s="4"/>
    </row>
    <row r="8" spans="1:8" ht="15.75" customHeight="1">
      <c r="A8" s="44" t="s">
        <v>247</v>
      </c>
      <c r="B8" s="44"/>
      <c r="C8" s="44"/>
      <c r="D8" s="44"/>
      <c r="E8" s="44"/>
      <c r="F8" s="44"/>
      <c r="G8" s="44"/>
      <c r="H8" s="44"/>
    </row>
    <row r="9" spans="1:8" ht="15.75" customHeight="1">
      <c r="A9" s="44" t="s">
        <v>248</v>
      </c>
      <c r="B9" s="44"/>
      <c r="C9" s="44"/>
      <c r="D9" s="44"/>
      <c r="E9" s="44"/>
      <c r="F9" s="44"/>
      <c r="G9" s="44"/>
      <c r="H9" s="44"/>
    </row>
    <row r="10" spans="1:12" ht="12.75">
      <c r="A10" s="5"/>
      <c r="B10" s="5"/>
      <c r="C10" s="5"/>
      <c r="D10" s="5"/>
      <c r="F10" s="6"/>
      <c r="G10" s="6"/>
      <c r="H10" s="6"/>
      <c r="J10" s="4"/>
      <c r="K10" s="4"/>
      <c r="L10" s="4"/>
    </row>
    <row r="11" spans="1:11" ht="12.75">
      <c r="A11" s="7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8">
        <v>2022</v>
      </c>
      <c r="G11" s="8">
        <v>2023</v>
      </c>
      <c r="H11" s="8">
        <v>2024</v>
      </c>
      <c r="K11" s="9"/>
    </row>
    <row r="12" spans="1:11" ht="14.25" customHeight="1">
      <c r="A12" s="42" t="s">
        <v>10</v>
      </c>
      <c r="B12" s="45" t="s">
        <v>11</v>
      </c>
      <c r="C12" s="45" t="s">
        <v>11</v>
      </c>
      <c r="D12" s="45"/>
      <c r="E12" s="45"/>
      <c r="F12" s="39">
        <f>F14+F77+F88+F106+F144+F195+F208+F221+F228+F235</f>
        <v>8454280</v>
      </c>
      <c r="G12" s="39">
        <f>G14+G77+G88+G106+G144+G195+G208+G221+G228+G235+G243</f>
        <v>6380950</v>
      </c>
      <c r="H12" s="39">
        <f>H14+H77+H88+H106+H144+H195+H208+H221+H228+H235+H243</f>
        <v>6400950</v>
      </c>
      <c r="I12" s="46"/>
      <c r="K12" s="4"/>
    </row>
    <row r="13" spans="1:11" ht="12.75">
      <c r="A13" s="43"/>
      <c r="B13" s="45"/>
      <c r="C13" s="45"/>
      <c r="D13" s="45"/>
      <c r="E13" s="45"/>
      <c r="F13" s="40"/>
      <c r="G13" s="40"/>
      <c r="H13" s="40"/>
      <c r="I13" s="47"/>
      <c r="K13" s="4"/>
    </row>
    <row r="14" spans="1:8" ht="12.75">
      <c r="A14" s="12" t="s">
        <v>12</v>
      </c>
      <c r="B14" s="10" t="s">
        <v>13</v>
      </c>
      <c r="C14" s="10" t="s">
        <v>11</v>
      </c>
      <c r="D14" s="10"/>
      <c r="E14" s="10"/>
      <c r="F14" s="11">
        <f>F15+F22+F48+F57+F62+F56</f>
        <v>3911280</v>
      </c>
      <c r="G14" s="11">
        <f>G15+G22+G48+G57+G62</f>
        <v>3547410</v>
      </c>
      <c r="H14" s="11">
        <f>H15+H22+H48+H57+H62</f>
        <v>3546610</v>
      </c>
    </row>
    <row r="15" spans="1:8" ht="16.5" customHeight="1">
      <c r="A15" s="13" t="s">
        <v>14</v>
      </c>
      <c r="B15" s="14" t="s">
        <v>13</v>
      </c>
      <c r="C15" s="14" t="s">
        <v>15</v>
      </c>
      <c r="D15" s="14"/>
      <c r="E15" s="14"/>
      <c r="F15" s="15">
        <f aca="true" t="shared" si="0" ref="F15:H17">F16</f>
        <v>718300</v>
      </c>
      <c r="G15" s="15">
        <f t="shared" si="0"/>
        <v>718300</v>
      </c>
      <c r="H15" s="15">
        <f t="shared" si="0"/>
        <v>718300</v>
      </c>
    </row>
    <row r="16" spans="1:8" ht="40.5" customHeight="1">
      <c r="A16" s="13" t="s">
        <v>16</v>
      </c>
      <c r="B16" s="14" t="s">
        <v>13</v>
      </c>
      <c r="C16" s="14" t="s">
        <v>15</v>
      </c>
      <c r="D16" s="14" t="s">
        <v>17</v>
      </c>
      <c r="E16" s="14"/>
      <c r="F16" s="15">
        <f t="shared" si="0"/>
        <v>718300</v>
      </c>
      <c r="G16" s="15">
        <f t="shared" si="0"/>
        <v>718300</v>
      </c>
      <c r="H16" s="15">
        <f t="shared" si="0"/>
        <v>718300</v>
      </c>
    </row>
    <row r="17" spans="1:8" ht="12.75">
      <c r="A17" s="13" t="s">
        <v>18</v>
      </c>
      <c r="B17" s="14" t="s">
        <v>13</v>
      </c>
      <c r="C17" s="14" t="s">
        <v>15</v>
      </c>
      <c r="D17" s="14" t="s">
        <v>19</v>
      </c>
      <c r="E17" s="14"/>
      <c r="F17" s="15">
        <f t="shared" si="0"/>
        <v>718300</v>
      </c>
      <c r="G17" s="15">
        <f t="shared" si="0"/>
        <v>718300</v>
      </c>
      <c r="H17" s="15">
        <f t="shared" si="0"/>
        <v>718300</v>
      </c>
    </row>
    <row r="18" spans="1:11" ht="26.25">
      <c r="A18" s="13" t="s">
        <v>20</v>
      </c>
      <c r="B18" s="14" t="s">
        <v>13</v>
      </c>
      <c r="C18" s="14" t="s">
        <v>15</v>
      </c>
      <c r="D18" s="14" t="s">
        <v>19</v>
      </c>
      <c r="E18" s="14">
        <v>120</v>
      </c>
      <c r="F18" s="16">
        <f>F19+F20+F21</f>
        <v>718300</v>
      </c>
      <c r="G18" s="16">
        <f>G19+G20+G21</f>
        <v>718300</v>
      </c>
      <c r="H18" s="16">
        <f>H19+H20+H21</f>
        <v>718300</v>
      </c>
      <c r="K18" s="4"/>
    </row>
    <row r="19" spans="1:8" ht="12.75">
      <c r="A19" s="13" t="s">
        <v>21</v>
      </c>
      <c r="B19" s="14" t="s">
        <v>13</v>
      </c>
      <c r="C19" s="14" t="s">
        <v>15</v>
      </c>
      <c r="D19" s="14" t="s">
        <v>19</v>
      </c>
      <c r="E19" s="14" t="s">
        <v>22</v>
      </c>
      <c r="F19" s="16">
        <v>521000</v>
      </c>
      <c r="G19" s="16">
        <v>521000</v>
      </c>
      <c r="H19" s="16">
        <v>521000</v>
      </c>
    </row>
    <row r="20" spans="1:8" ht="26.25">
      <c r="A20" s="13" t="s">
        <v>23</v>
      </c>
      <c r="B20" s="14" t="s">
        <v>13</v>
      </c>
      <c r="C20" s="14" t="s">
        <v>15</v>
      </c>
      <c r="D20" s="14" t="s">
        <v>19</v>
      </c>
      <c r="E20" s="14" t="s">
        <v>24</v>
      </c>
      <c r="F20" s="16">
        <v>40000</v>
      </c>
      <c r="G20" s="16">
        <v>40000</v>
      </c>
      <c r="H20" s="16">
        <v>40000</v>
      </c>
    </row>
    <row r="21" spans="1:8" ht="39">
      <c r="A21" s="13" t="s">
        <v>25</v>
      </c>
      <c r="B21" s="14" t="s">
        <v>13</v>
      </c>
      <c r="C21" s="14" t="s">
        <v>15</v>
      </c>
      <c r="D21" s="14" t="s">
        <v>19</v>
      </c>
      <c r="E21" s="14" t="s">
        <v>26</v>
      </c>
      <c r="F21" s="16">
        <v>157300</v>
      </c>
      <c r="G21" s="16">
        <v>157300</v>
      </c>
      <c r="H21" s="16">
        <v>157300</v>
      </c>
    </row>
    <row r="22" spans="1:8" ht="12.75">
      <c r="A22" s="13" t="s">
        <v>27</v>
      </c>
      <c r="B22" s="14" t="s">
        <v>13</v>
      </c>
      <c r="C22" s="14" t="s">
        <v>28</v>
      </c>
      <c r="D22" s="14"/>
      <c r="E22" s="14"/>
      <c r="F22" s="15">
        <f>F23</f>
        <v>2987320</v>
      </c>
      <c r="G22" s="15">
        <f>G23</f>
        <v>2703600</v>
      </c>
      <c r="H22" s="15">
        <f>H23</f>
        <v>2702800</v>
      </c>
    </row>
    <row r="23" spans="1:10" ht="39">
      <c r="A23" s="13" t="s">
        <v>16</v>
      </c>
      <c r="B23" s="14" t="s">
        <v>13</v>
      </c>
      <c r="C23" s="14" t="s">
        <v>28</v>
      </c>
      <c r="D23" s="14" t="s">
        <v>17</v>
      </c>
      <c r="E23" s="14"/>
      <c r="F23" s="15">
        <f>F24+F37+F42</f>
        <v>2987320</v>
      </c>
      <c r="G23" s="15">
        <f>G24+G37</f>
        <v>2703600</v>
      </c>
      <c r="H23" s="15">
        <f>H24+H37</f>
        <v>2702800</v>
      </c>
      <c r="J23" s="9"/>
    </row>
    <row r="24" spans="1:10" ht="12.75">
      <c r="A24" s="13" t="s">
        <v>29</v>
      </c>
      <c r="B24" s="14" t="s">
        <v>13</v>
      </c>
      <c r="C24" s="14" t="s">
        <v>28</v>
      </c>
      <c r="D24" s="14" t="s">
        <v>30</v>
      </c>
      <c r="E24" s="14"/>
      <c r="F24" s="15">
        <f>F25+F29+F34</f>
        <v>2791470</v>
      </c>
      <c r="G24" s="15">
        <f>G25+G29+G34</f>
        <v>2516350</v>
      </c>
      <c r="H24" s="15">
        <f>H25+H29+H34</f>
        <v>2515550</v>
      </c>
      <c r="J24" s="4"/>
    </row>
    <row r="25" spans="1:8" ht="26.25">
      <c r="A25" s="13" t="s">
        <v>20</v>
      </c>
      <c r="B25" s="14" t="s">
        <v>13</v>
      </c>
      <c r="C25" s="14" t="s">
        <v>28</v>
      </c>
      <c r="D25" s="14" t="s">
        <v>30</v>
      </c>
      <c r="E25" s="14">
        <v>120</v>
      </c>
      <c r="F25" s="16">
        <f>F26+F27+F28</f>
        <v>2089500</v>
      </c>
      <c r="G25" s="16">
        <f>G26+G27+G28</f>
        <v>2089500</v>
      </c>
      <c r="H25" s="16">
        <f>H26+H27+H28</f>
        <v>2089500</v>
      </c>
    </row>
    <row r="26" spans="1:8" ht="12.75">
      <c r="A26" s="13" t="s">
        <v>21</v>
      </c>
      <c r="B26" s="14" t="s">
        <v>13</v>
      </c>
      <c r="C26" s="14" t="s">
        <v>28</v>
      </c>
      <c r="D26" s="14" t="s">
        <v>30</v>
      </c>
      <c r="E26" s="14" t="s">
        <v>22</v>
      </c>
      <c r="F26" s="16">
        <f>1598000-86000</f>
        <v>1512000</v>
      </c>
      <c r="G26" s="16">
        <v>1512000</v>
      </c>
      <c r="H26" s="16">
        <v>1512000</v>
      </c>
    </row>
    <row r="27" spans="1:8" ht="26.25">
      <c r="A27" s="13" t="s">
        <v>23</v>
      </c>
      <c r="B27" s="14" t="s">
        <v>13</v>
      </c>
      <c r="C27" s="14" t="s">
        <v>28</v>
      </c>
      <c r="D27" s="14" t="s">
        <v>30</v>
      </c>
      <c r="E27" s="14" t="s">
        <v>24</v>
      </c>
      <c r="F27" s="16">
        <f>40000+40000+24000+18000+1000+6000+500</f>
        <v>129500</v>
      </c>
      <c r="G27" s="16">
        <v>129500</v>
      </c>
      <c r="H27" s="16">
        <v>129500</v>
      </c>
    </row>
    <row r="28" spans="1:8" ht="39">
      <c r="A28" s="13" t="s">
        <v>25</v>
      </c>
      <c r="B28" s="14" t="s">
        <v>13</v>
      </c>
      <c r="C28" s="14" t="s">
        <v>28</v>
      </c>
      <c r="D28" s="14" t="s">
        <v>30</v>
      </c>
      <c r="E28" s="14" t="s">
        <v>26</v>
      </c>
      <c r="F28" s="16">
        <v>448000</v>
      </c>
      <c r="G28" s="16">
        <v>448000</v>
      </c>
      <c r="H28" s="16">
        <v>448000</v>
      </c>
    </row>
    <row r="29" spans="1:8" ht="26.25">
      <c r="A29" s="13" t="s">
        <v>31</v>
      </c>
      <c r="B29" s="14" t="s">
        <v>13</v>
      </c>
      <c r="C29" s="14" t="s">
        <v>28</v>
      </c>
      <c r="D29" s="14" t="s">
        <v>30</v>
      </c>
      <c r="E29" s="14">
        <v>240</v>
      </c>
      <c r="F29" s="16">
        <f>F31+F32+F33</f>
        <v>692270</v>
      </c>
      <c r="G29" s="16">
        <f>G31+G32+G33</f>
        <v>418200</v>
      </c>
      <c r="H29" s="16">
        <f>H31+H32+H33</f>
        <v>417400</v>
      </c>
    </row>
    <row r="30" spans="1:8" ht="12.75" customHeight="1" hidden="1">
      <c r="A30" s="13"/>
      <c r="B30" s="14"/>
      <c r="C30" s="17"/>
      <c r="D30" s="14"/>
      <c r="E30" s="14"/>
      <c r="F30" s="18"/>
      <c r="G30" s="18"/>
      <c r="H30" s="19"/>
    </row>
    <row r="31" spans="1:9" ht="30.75" customHeight="1">
      <c r="A31" s="13" t="s">
        <v>32</v>
      </c>
      <c r="B31" s="14" t="s">
        <v>13</v>
      </c>
      <c r="C31" s="14" t="s">
        <v>28</v>
      </c>
      <c r="D31" s="14" t="s">
        <v>30</v>
      </c>
      <c r="E31" s="14" t="s">
        <v>33</v>
      </c>
      <c r="F31" s="16">
        <f>125000+24000+10000</f>
        <v>159000</v>
      </c>
      <c r="G31" s="16">
        <f>151000-21000+34000-50000-54000</f>
        <v>60000</v>
      </c>
      <c r="H31" s="16">
        <f>151000-9000+34000-50000</f>
        <v>126000</v>
      </c>
      <c r="I31" s="9"/>
    </row>
    <row r="32" spans="1:9" ht="12.75" customHeight="1">
      <c r="A32" s="13" t="s">
        <v>34</v>
      </c>
      <c r="B32" s="14" t="s">
        <v>13</v>
      </c>
      <c r="C32" s="14" t="s">
        <v>28</v>
      </c>
      <c r="D32" s="14" t="s">
        <v>30</v>
      </c>
      <c r="E32" s="14" t="s">
        <v>35</v>
      </c>
      <c r="F32" s="16">
        <f>143500-8000-11830+35000</f>
        <v>158670</v>
      </c>
      <c r="G32" s="16">
        <f>29397+50000+3</f>
        <v>79400</v>
      </c>
      <c r="H32" s="16">
        <f>35597+3</f>
        <v>35600</v>
      </c>
      <c r="I32" s="9"/>
    </row>
    <row r="33" spans="1:8" ht="12.75" customHeight="1">
      <c r="A33" s="13" t="s">
        <v>36</v>
      </c>
      <c r="B33" s="14" t="s">
        <v>13</v>
      </c>
      <c r="C33" s="14" t="s">
        <v>28</v>
      </c>
      <c r="D33" s="14" t="s">
        <v>30</v>
      </c>
      <c r="E33" s="14" t="s">
        <v>37</v>
      </c>
      <c r="F33" s="16">
        <f>394600-20000</f>
        <v>374600</v>
      </c>
      <c r="G33" s="16">
        <f>128800+150000</f>
        <v>278800</v>
      </c>
      <c r="H33" s="16">
        <f>135800+120000</f>
        <v>255800</v>
      </c>
    </row>
    <row r="34" spans="1:8" ht="12.75">
      <c r="A34" s="13" t="s">
        <v>38</v>
      </c>
      <c r="B34" s="14" t="s">
        <v>13</v>
      </c>
      <c r="C34" s="14" t="s">
        <v>28</v>
      </c>
      <c r="D34" s="14" t="s">
        <v>30</v>
      </c>
      <c r="E34" s="14">
        <v>850</v>
      </c>
      <c r="F34" s="16">
        <f>F35+F36</f>
        <v>9700</v>
      </c>
      <c r="G34" s="16">
        <f>G35+G36</f>
        <v>8650</v>
      </c>
      <c r="H34" s="16">
        <f>H35+H36</f>
        <v>8650</v>
      </c>
    </row>
    <row r="35" spans="1:9" ht="12.75">
      <c r="A35" s="13" t="s">
        <v>39</v>
      </c>
      <c r="B35" s="14" t="s">
        <v>13</v>
      </c>
      <c r="C35" s="14" t="s">
        <v>28</v>
      </c>
      <c r="D35" s="14" t="s">
        <v>30</v>
      </c>
      <c r="E35" s="14" t="s">
        <v>40</v>
      </c>
      <c r="F35" s="16">
        <f>2650+50</f>
        <v>2700</v>
      </c>
      <c r="G35" s="16">
        <v>2650</v>
      </c>
      <c r="H35" s="16">
        <v>2650</v>
      </c>
      <c r="I35" s="9"/>
    </row>
    <row r="36" spans="1:9" ht="12.75">
      <c r="A36" s="13" t="s">
        <v>41</v>
      </c>
      <c r="B36" s="14" t="s">
        <v>13</v>
      </c>
      <c r="C36" s="14" t="s">
        <v>28</v>
      </c>
      <c r="D36" s="14" t="s">
        <v>30</v>
      </c>
      <c r="E36" s="14" t="s">
        <v>42</v>
      </c>
      <c r="F36" s="16">
        <f>6000+1000</f>
        <v>7000</v>
      </c>
      <c r="G36" s="16">
        <f>5997+3</f>
        <v>6000</v>
      </c>
      <c r="H36" s="16">
        <v>6000</v>
      </c>
      <c r="I36" s="9"/>
    </row>
    <row r="37" spans="1:8" ht="26.25">
      <c r="A37" s="13" t="s">
        <v>43</v>
      </c>
      <c r="B37" s="14" t="s">
        <v>13</v>
      </c>
      <c r="C37" s="14" t="s">
        <v>28</v>
      </c>
      <c r="D37" s="14" t="s">
        <v>44</v>
      </c>
      <c r="E37" s="14"/>
      <c r="F37" s="16">
        <f>F38</f>
        <v>187250</v>
      </c>
      <c r="G37" s="16">
        <f>G38</f>
        <v>187250</v>
      </c>
      <c r="H37" s="16">
        <f>H38</f>
        <v>187250</v>
      </c>
    </row>
    <row r="38" spans="1:8" ht="26.25">
      <c r="A38" s="13" t="s">
        <v>20</v>
      </c>
      <c r="B38" s="14" t="s">
        <v>13</v>
      </c>
      <c r="C38" s="14" t="s">
        <v>28</v>
      </c>
      <c r="D38" s="14" t="s">
        <v>44</v>
      </c>
      <c r="E38" s="14">
        <v>120</v>
      </c>
      <c r="F38" s="16">
        <f>F39+F40+F41</f>
        <v>187250</v>
      </c>
      <c r="G38" s="16">
        <f>G39+G40+G41</f>
        <v>187250</v>
      </c>
      <c r="H38" s="16">
        <f>H39+H40+H41</f>
        <v>187250</v>
      </c>
    </row>
    <row r="39" spans="1:8" ht="12.75">
      <c r="A39" s="13" t="s">
        <v>21</v>
      </c>
      <c r="B39" s="14" t="s">
        <v>13</v>
      </c>
      <c r="C39" s="14" t="s">
        <v>28</v>
      </c>
      <c r="D39" s="14" t="s">
        <v>44</v>
      </c>
      <c r="E39" s="14" t="s">
        <v>22</v>
      </c>
      <c r="F39" s="16">
        <v>131900</v>
      </c>
      <c r="G39" s="16">
        <v>131900</v>
      </c>
      <c r="H39" s="16">
        <v>131900</v>
      </c>
    </row>
    <row r="40" spans="1:8" ht="26.25">
      <c r="A40" s="13" t="s">
        <v>23</v>
      </c>
      <c r="B40" s="14" t="s">
        <v>13</v>
      </c>
      <c r="C40" s="14" t="s">
        <v>28</v>
      </c>
      <c r="D40" s="14" t="s">
        <v>44</v>
      </c>
      <c r="E40" s="14" t="s">
        <v>24</v>
      </c>
      <c r="F40" s="16">
        <v>16000</v>
      </c>
      <c r="G40" s="16">
        <v>16000</v>
      </c>
      <c r="H40" s="16">
        <v>16000</v>
      </c>
    </row>
    <row r="41" spans="1:8" ht="39">
      <c r="A41" s="13" t="s">
        <v>25</v>
      </c>
      <c r="B41" s="14" t="s">
        <v>13</v>
      </c>
      <c r="C41" s="14" t="s">
        <v>28</v>
      </c>
      <c r="D41" s="14" t="s">
        <v>44</v>
      </c>
      <c r="E41" s="14" t="s">
        <v>26</v>
      </c>
      <c r="F41" s="16">
        <v>39350</v>
      </c>
      <c r="G41" s="16">
        <v>39350</v>
      </c>
      <c r="H41" s="16">
        <v>39350</v>
      </c>
    </row>
    <row r="42" spans="1:8" ht="26.25">
      <c r="A42" s="33" t="s">
        <v>45</v>
      </c>
      <c r="B42" s="14" t="s">
        <v>13</v>
      </c>
      <c r="C42" s="14" t="s">
        <v>28</v>
      </c>
      <c r="D42" s="34" t="s">
        <v>46</v>
      </c>
      <c r="E42" s="38"/>
      <c r="F42" s="16">
        <f>F43</f>
        <v>8600</v>
      </c>
      <c r="G42" s="16"/>
      <c r="H42" s="16"/>
    </row>
    <row r="43" spans="1:8" ht="12.75">
      <c r="A43" s="33" t="s">
        <v>47</v>
      </c>
      <c r="B43" s="14" t="s">
        <v>13</v>
      </c>
      <c r="C43" s="14" t="s">
        <v>28</v>
      </c>
      <c r="D43" s="34" t="s">
        <v>46</v>
      </c>
      <c r="E43" s="38">
        <v>120</v>
      </c>
      <c r="F43" s="16">
        <f>F44+F45</f>
        <v>8600</v>
      </c>
      <c r="G43" s="16"/>
      <c r="H43" s="16"/>
    </row>
    <row r="44" spans="1:9" ht="12.75">
      <c r="A44" s="33" t="s">
        <v>48</v>
      </c>
      <c r="B44" s="14" t="s">
        <v>13</v>
      </c>
      <c r="C44" s="14" t="s">
        <v>28</v>
      </c>
      <c r="D44" s="34" t="s">
        <v>46</v>
      </c>
      <c r="E44" s="38">
        <v>121</v>
      </c>
      <c r="F44" s="16">
        <v>6600</v>
      </c>
      <c r="G44" s="16"/>
      <c r="H44" s="16"/>
      <c r="I44" s="9"/>
    </row>
    <row r="45" spans="1:8" ht="39">
      <c r="A45" s="33" t="s">
        <v>49</v>
      </c>
      <c r="B45" s="14" t="s">
        <v>13</v>
      </c>
      <c r="C45" s="14" t="s">
        <v>28</v>
      </c>
      <c r="D45" s="34" t="s">
        <v>46</v>
      </c>
      <c r="E45" s="38">
        <v>129</v>
      </c>
      <c r="F45" s="16">
        <v>2000</v>
      </c>
      <c r="G45" s="16"/>
      <c r="H45" s="16"/>
    </row>
    <row r="46" spans="1:8" ht="26.25">
      <c r="A46" s="13" t="s">
        <v>50</v>
      </c>
      <c r="B46" s="14" t="s">
        <v>13</v>
      </c>
      <c r="C46" s="14" t="s">
        <v>51</v>
      </c>
      <c r="D46" s="14"/>
      <c r="E46" s="14"/>
      <c r="F46" s="16">
        <f aca="true" t="shared" si="1" ref="F46:H50">F47</f>
        <v>26010</v>
      </c>
      <c r="G46" s="16">
        <f t="shared" si="1"/>
        <v>26010</v>
      </c>
      <c r="H46" s="16">
        <f t="shared" si="1"/>
        <v>26010</v>
      </c>
    </row>
    <row r="47" spans="1:8" ht="26.25">
      <c r="A47" s="13" t="s">
        <v>52</v>
      </c>
      <c r="B47" s="14" t="s">
        <v>13</v>
      </c>
      <c r="C47" s="14" t="s">
        <v>51</v>
      </c>
      <c r="D47" s="14" t="s">
        <v>53</v>
      </c>
      <c r="E47" s="14"/>
      <c r="F47" s="16">
        <f t="shared" si="1"/>
        <v>26010</v>
      </c>
      <c r="G47" s="16">
        <f t="shared" si="1"/>
        <v>26010</v>
      </c>
      <c r="H47" s="16">
        <f t="shared" si="1"/>
        <v>26010</v>
      </c>
    </row>
    <row r="48" spans="1:8" ht="12.75">
      <c r="A48" s="13" t="s">
        <v>54</v>
      </c>
      <c r="B48" s="14" t="s">
        <v>13</v>
      </c>
      <c r="C48" s="14" t="s">
        <v>51</v>
      </c>
      <c r="D48" s="14" t="s">
        <v>55</v>
      </c>
      <c r="E48" s="14"/>
      <c r="F48" s="16">
        <f t="shared" si="1"/>
        <v>26010</v>
      </c>
      <c r="G48" s="16">
        <f t="shared" si="1"/>
        <v>26010</v>
      </c>
      <c r="H48" s="16">
        <f t="shared" si="1"/>
        <v>26010</v>
      </c>
    </row>
    <row r="49" spans="1:8" ht="52.5" customHeight="1">
      <c r="A49" s="13" t="s">
        <v>56</v>
      </c>
      <c r="B49" s="14" t="s">
        <v>13</v>
      </c>
      <c r="C49" s="14" t="s">
        <v>51</v>
      </c>
      <c r="D49" s="14" t="s">
        <v>57</v>
      </c>
      <c r="E49" s="14"/>
      <c r="F49" s="16">
        <f t="shared" si="1"/>
        <v>26010</v>
      </c>
      <c r="G49" s="16">
        <f t="shared" si="1"/>
        <v>26010</v>
      </c>
      <c r="H49" s="16">
        <f t="shared" si="1"/>
        <v>26010</v>
      </c>
    </row>
    <row r="50" spans="1:8" ht="12.75">
      <c r="A50" s="13" t="s">
        <v>58</v>
      </c>
      <c r="B50" s="14" t="s">
        <v>13</v>
      </c>
      <c r="C50" s="14" t="s">
        <v>51</v>
      </c>
      <c r="D50" s="14" t="s">
        <v>57</v>
      </c>
      <c r="E50" s="14">
        <v>500</v>
      </c>
      <c r="F50" s="16">
        <f>F51</f>
        <v>26010</v>
      </c>
      <c r="G50" s="16">
        <f t="shared" si="1"/>
        <v>26010</v>
      </c>
      <c r="H50" s="16">
        <f t="shared" si="1"/>
        <v>26010</v>
      </c>
    </row>
    <row r="51" spans="1:8" ht="12.75">
      <c r="A51" s="13" t="s">
        <v>4</v>
      </c>
      <c r="B51" s="14" t="s">
        <v>13</v>
      </c>
      <c r="C51" s="14" t="s">
        <v>51</v>
      </c>
      <c r="D51" s="14" t="s">
        <v>57</v>
      </c>
      <c r="E51" s="14" t="s">
        <v>59</v>
      </c>
      <c r="F51" s="16">
        <v>26010</v>
      </c>
      <c r="G51" s="16">
        <v>26010</v>
      </c>
      <c r="H51" s="16">
        <v>26010</v>
      </c>
    </row>
    <row r="52" spans="1:8" ht="12.75">
      <c r="A52" s="35" t="s">
        <v>60</v>
      </c>
      <c r="B52" s="36" t="s">
        <v>13</v>
      </c>
      <c r="C52" s="36" t="s">
        <v>61</v>
      </c>
      <c r="D52" s="36"/>
      <c r="E52" s="36"/>
      <c r="F52" s="37">
        <f>F53</f>
        <v>48700</v>
      </c>
      <c r="G52" s="37"/>
      <c r="H52" s="37"/>
    </row>
    <row r="53" spans="1:8" ht="26.25">
      <c r="A53" s="35" t="s">
        <v>52</v>
      </c>
      <c r="B53" s="36" t="s">
        <v>13</v>
      </c>
      <c r="C53" s="36" t="s">
        <v>61</v>
      </c>
      <c r="D53" s="36" t="s">
        <v>55</v>
      </c>
      <c r="E53" s="36"/>
      <c r="F53" s="37">
        <f>F54</f>
        <v>48700</v>
      </c>
      <c r="G53" s="37"/>
      <c r="H53" s="37"/>
    </row>
    <row r="54" spans="1:8" ht="26.25">
      <c r="A54" s="35" t="s">
        <v>62</v>
      </c>
      <c r="B54" s="36" t="s">
        <v>13</v>
      </c>
      <c r="C54" s="36" t="s">
        <v>61</v>
      </c>
      <c r="D54" s="36" t="s">
        <v>63</v>
      </c>
      <c r="E54" s="36"/>
      <c r="F54" s="37">
        <f>F55</f>
        <v>48700</v>
      </c>
      <c r="G54" s="37"/>
      <c r="H54" s="37"/>
    </row>
    <row r="55" spans="1:8" ht="26.25">
      <c r="A55" s="20" t="s">
        <v>31</v>
      </c>
      <c r="B55" s="14" t="s">
        <v>13</v>
      </c>
      <c r="C55" s="14" t="s">
        <v>61</v>
      </c>
      <c r="D55" s="36" t="s">
        <v>63</v>
      </c>
      <c r="E55" s="14" t="s">
        <v>64</v>
      </c>
      <c r="F55" s="16">
        <f>F56</f>
        <v>48700</v>
      </c>
      <c r="G55" s="16"/>
      <c r="H55" s="16"/>
    </row>
    <row r="56" spans="1:8" ht="12.75">
      <c r="A56" s="21" t="s">
        <v>34</v>
      </c>
      <c r="B56" s="14" t="s">
        <v>13</v>
      </c>
      <c r="C56" s="14" t="s">
        <v>61</v>
      </c>
      <c r="D56" s="36" t="s">
        <v>63</v>
      </c>
      <c r="E56" s="14" t="s">
        <v>35</v>
      </c>
      <c r="F56" s="16">
        <v>48700</v>
      </c>
      <c r="G56" s="16"/>
      <c r="H56" s="16"/>
    </row>
    <row r="57" spans="1:8" ht="12.75">
      <c r="A57" s="13" t="s">
        <v>65</v>
      </c>
      <c r="B57" s="14" t="s">
        <v>13</v>
      </c>
      <c r="C57" s="14">
        <v>11</v>
      </c>
      <c r="D57" s="14" t="s">
        <v>66</v>
      </c>
      <c r="E57" s="14"/>
      <c r="F57" s="16">
        <f aca="true" t="shared" si="2" ref="F57:H60">F58</f>
        <v>1300</v>
      </c>
      <c r="G57" s="16">
        <f t="shared" si="2"/>
        <v>5000</v>
      </c>
      <c r="H57" s="16">
        <f t="shared" si="2"/>
        <v>5000</v>
      </c>
    </row>
    <row r="58" spans="1:8" ht="26.25">
      <c r="A58" s="13" t="s">
        <v>52</v>
      </c>
      <c r="B58" s="14" t="s">
        <v>13</v>
      </c>
      <c r="C58" s="14">
        <v>11</v>
      </c>
      <c r="D58" s="14" t="s">
        <v>53</v>
      </c>
      <c r="E58" s="14"/>
      <c r="F58" s="16">
        <f t="shared" si="2"/>
        <v>1300</v>
      </c>
      <c r="G58" s="16">
        <f t="shared" si="2"/>
        <v>5000</v>
      </c>
      <c r="H58" s="16">
        <f t="shared" si="2"/>
        <v>5000</v>
      </c>
    </row>
    <row r="59" spans="1:8" ht="12.75">
      <c r="A59" s="13" t="s">
        <v>54</v>
      </c>
      <c r="B59" s="14" t="s">
        <v>13</v>
      </c>
      <c r="C59" s="14">
        <v>11</v>
      </c>
      <c r="D59" s="14" t="s">
        <v>55</v>
      </c>
      <c r="E59" s="14"/>
      <c r="F59" s="16">
        <f t="shared" si="2"/>
        <v>1300</v>
      </c>
      <c r="G59" s="16">
        <f t="shared" si="2"/>
        <v>5000</v>
      </c>
      <c r="H59" s="16">
        <f t="shared" si="2"/>
        <v>5000</v>
      </c>
    </row>
    <row r="60" spans="1:8" ht="26.25">
      <c r="A60" s="13" t="s">
        <v>67</v>
      </c>
      <c r="B60" s="14" t="s">
        <v>13</v>
      </c>
      <c r="C60" s="14">
        <v>11</v>
      </c>
      <c r="D60" s="14" t="s">
        <v>68</v>
      </c>
      <c r="E60" s="14"/>
      <c r="F60" s="16">
        <v>1300</v>
      </c>
      <c r="G60" s="16">
        <f t="shared" si="2"/>
        <v>5000</v>
      </c>
      <c r="H60" s="16">
        <f t="shared" si="2"/>
        <v>5000</v>
      </c>
    </row>
    <row r="61" spans="1:8" ht="12.75">
      <c r="A61" s="13" t="s">
        <v>69</v>
      </c>
      <c r="B61" s="14" t="s">
        <v>13</v>
      </c>
      <c r="C61" s="14">
        <v>11</v>
      </c>
      <c r="D61" s="14" t="s">
        <v>70</v>
      </c>
      <c r="E61" s="14">
        <v>870</v>
      </c>
      <c r="F61" s="16">
        <v>5000</v>
      </c>
      <c r="G61" s="16">
        <v>5000</v>
      </c>
      <c r="H61" s="16">
        <v>5000</v>
      </c>
    </row>
    <row r="62" spans="1:8" ht="12.75">
      <c r="A62" s="12" t="s">
        <v>71</v>
      </c>
      <c r="B62" s="10" t="s">
        <v>13</v>
      </c>
      <c r="C62" s="10">
        <v>13</v>
      </c>
      <c r="D62" s="10"/>
      <c r="E62" s="10"/>
      <c r="F62" s="11">
        <f>F63+F69+F74</f>
        <v>129650</v>
      </c>
      <c r="G62" s="11">
        <f>G63+G69+G74</f>
        <v>94500</v>
      </c>
      <c r="H62" s="11">
        <f>H63+H69+H74</f>
        <v>94500</v>
      </c>
    </row>
    <row r="63" spans="1:8" ht="26.25">
      <c r="A63" s="13" t="s">
        <v>52</v>
      </c>
      <c r="B63" s="14" t="s">
        <v>13</v>
      </c>
      <c r="C63" s="14">
        <v>13</v>
      </c>
      <c r="D63" s="14" t="s">
        <v>53</v>
      </c>
      <c r="E63" s="14"/>
      <c r="F63" s="15">
        <f aca="true" t="shared" si="3" ref="F63:H65">F64</f>
        <v>75150</v>
      </c>
      <c r="G63" s="15">
        <f t="shared" si="3"/>
        <v>40000</v>
      </c>
      <c r="H63" s="15">
        <f t="shared" si="3"/>
        <v>40000</v>
      </c>
    </row>
    <row r="64" spans="1:8" ht="12.75">
      <c r="A64" s="13" t="s">
        <v>72</v>
      </c>
      <c r="B64" s="14" t="s">
        <v>13</v>
      </c>
      <c r="C64" s="14">
        <v>13</v>
      </c>
      <c r="D64" s="14" t="s">
        <v>55</v>
      </c>
      <c r="E64" s="14"/>
      <c r="F64" s="15">
        <f t="shared" si="3"/>
        <v>75150</v>
      </c>
      <c r="G64" s="15">
        <f t="shared" si="3"/>
        <v>40000</v>
      </c>
      <c r="H64" s="15">
        <f t="shared" si="3"/>
        <v>40000</v>
      </c>
    </row>
    <row r="65" spans="1:8" ht="26.25">
      <c r="A65" s="13" t="s">
        <v>73</v>
      </c>
      <c r="B65" s="14" t="s">
        <v>13</v>
      </c>
      <c r="C65" s="14" t="s">
        <v>74</v>
      </c>
      <c r="D65" s="14" t="s">
        <v>75</v>
      </c>
      <c r="E65" s="14"/>
      <c r="F65" s="15">
        <f t="shared" si="3"/>
        <v>75150</v>
      </c>
      <c r="G65" s="15">
        <f t="shared" si="3"/>
        <v>40000</v>
      </c>
      <c r="H65" s="15">
        <f t="shared" si="3"/>
        <v>40000</v>
      </c>
    </row>
    <row r="66" spans="1:8" ht="26.25">
      <c r="A66" s="13" t="s">
        <v>31</v>
      </c>
      <c r="B66" s="14" t="s">
        <v>13</v>
      </c>
      <c r="C66" s="14">
        <v>13</v>
      </c>
      <c r="D66" s="14" t="s">
        <v>75</v>
      </c>
      <c r="E66" s="14">
        <v>240</v>
      </c>
      <c r="F66" s="16">
        <f>F67+F68</f>
        <v>75150</v>
      </c>
      <c r="G66" s="16">
        <f>G67+G68</f>
        <v>40000</v>
      </c>
      <c r="H66" s="16">
        <f>H67+H68</f>
        <v>40000</v>
      </c>
    </row>
    <row r="67" spans="1:9" ht="12.75">
      <c r="A67" s="13" t="s">
        <v>34</v>
      </c>
      <c r="B67" s="14" t="s">
        <v>13</v>
      </c>
      <c r="C67" s="14">
        <v>13</v>
      </c>
      <c r="D67" s="14" t="s">
        <v>75</v>
      </c>
      <c r="E67" s="14" t="s">
        <v>35</v>
      </c>
      <c r="F67" s="15">
        <f>10000+35000+15000-3200+15000</f>
        <v>71800</v>
      </c>
      <c r="G67" s="15">
        <f>31000+9000-3200</f>
        <v>36800</v>
      </c>
      <c r="H67" s="15">
        <f>31000+9000-3200</f>
        <v>36800</v>
      </c>
      <c r="I67" s="9"/>
    </row>
    <row r="68" spans="1:9" ht="12.75">
      <c r="A68" s="13" t="s">
        <v>36</v>
      </c>
      <c r="B68" s="14" t="s">
        <v>13</v>
      </c>
      <c r="C68" s="14">
        <v>13</v>
      </c>
      <c r="D68" s="14" t="s">
        <v>75</v>
      </c>
      <c r="E68" s="14" t="s">
        <v>37</v>
      </c>
      <c r="F68" s="15">
        <f>3200+150</f>
        <v>3350</v>
      </c>
      <c r="G68" s="15">
        <v>3200</v>
      </c>
      <c r="H68" s="15">
        <v>3200</v>
      </c>
      <c r="I68" s="9"/>
    </row>
    <row r="69" spans="1:8" ht="26.25">
      <c r="A69" s="13" t="s">
        <v>52</v>
      </c>
      <c r="B69" s="14" t="s">
        <v>13</v>
      </c>
      <c r="C69" s="14">
        <v>13</v>
      </c>
      <c r="D69" s="14" t="s">
        <v>53</v>
      </c>
      <c r="E69" s="14"/>
      <c r="F69" s="16">
        <f>F70</f>
        <v>500</v>
      </c>
      <c r="G69" s="16">
        <f>G71</f>
        <v>500</v>
      </c>
      <c r="H69" s="16">
        <f>H71</f>
        <v>500</v>
      </c>
    </row>
    <row r="70" spans="1:8" ht="12.75">
      <c r="A70" s="13" t="s">
        <v>72</v>
      </c>
      <c r="B70" s="14" t="s">
        <v>13</v>
      </c>
      <c r="C70" s="14">
        <v>13</v>
      </c>
      <c r="D70" s="14" t="s">
        <v>55</v>
      </c>
      <c r="E70" s="14"/>
      <c r="F70" s="16">
        <f>F71</f>
        <v>500</v>
      </c>
      <c r="G70" s="16">
        <f>G71</f>
        <v>500</v>
      </c>
      <c r="H70" s="16">
        <f>H71</f>
        <v>500</v>
      </c>
    </row>
    <row r="71" spans="1:8" ht="66">
      <c r="A71" s="13" t="s">
        <v>76</v>
      </c>
      <c r="B71" s="14" t="s">
        <v>13</v>
      </c>
      <c r="C71" s="14">
        <v>13</v>
      </c>
      <c r="D71" s="14" t="s">
        <v>77</v>
      </c>
      <c r="E71" s="14"/>
      <c r="F71" s="16">
        <f aca="true" t="shared" si="4" ref="F71:H72">F72</f>
        <v>500</v>
      </c>
      <c r="G71" s="16">
        <f t="shared" si="4"/>
        <v>500</v>
      </c>
      <c r="H71" s="16">
        <f t="shared" si="4"/>
        <v>500</v>
      </c>
    </row>
    <row r="72" spans="1:8" ht="26.25">
      <c r="A72" s="13" t="s">
        <v>31</v>
      </c>
      <c r="B72" s="14" t="s">
        <v>13</v>
      </c>
      <c r="C72" s="14">
        <v>13</v>
      </c>
      <c r="D72" s="14" t="s">
        <v>77</v>
      </c>
      <c r="E72" s="14">
        <v>240</v>
      </c>
      <c r="F72" s="16">
        <f>F73</f>
        <v>500</v>
      </c>
      <c r="G72" s="16">
        <f t="shared" si="4"/>
        <v>500</v>
      </c>
      <c r="H72" s="16">
        <f t="shared" si="4"/>
        <v>500</v>
      </c>
    </row>
    <row r="73" spans="1:8" ht="12.75">
      <c r="A73" s="13" t="s">
        <v>34</v>
      </c>
      <c r="B73" s="14" t="s">
        <v>13</v>
      </c>
      <c r="C73" s="14">
        <v>13</v>
      </c>
      <c r="D73" s="14" t="s">
        <v>77</v>
      </c>
      <c r="E73" s="14" t="s">
        <v>35</v>
      </c>
      <c r="F73" s="16">
        <v>500</v>
      </c>
      <c r="G73" s="16">
        <v>500</v>
      </c>
      <c r="H73" s="16">
        <v>500</v>
      </c>
    </row>
    <row r="74" spans="1:8" ht="26.25">
      <c r="A74" s="13" t="s">
        <v>78</v>
      </c>
      <c r="B74" s="14" t="s">
        <v>13</v>
      </c>
      <c r="C74" s="14" t="s">
        <v>74</v>
      </c>
      <c r="D74" s="14" t="s">
        <v>79</v>
      </c>
      <c r="E74" s="14"/>
      <c r="F74" s="16">
        <f aca="true" t="shared" si="5" ref="F74:H75">F75</f>
        <v>54000</v>
      </c>
      <c r="G74" s="16">
        <f t="shared" si="5"/>
        <v>54000</v>
      </c>
      <c r="H74" s="16">
        <f t="shared" si="5"/>
        <v>54000</v>
      </c>
    </row>
    <row r="75" spans="1:8" ht="26.25">
      <c r="A75" s="13" t="s">
        <v>20</v>
      </c>
      <c r="B75" s="14" t="s">
        <v>13</v>
      </c>
      <c r="C75" s="14" t="s">
        <v>74</v>
      </c>
      <c r="D75" s="14" t="s">
        <v>79</v>
      </c>
      <c r="E75" s="14" t="s">
        <v>80</v>
      </c>
      <c r="F75" s="16">
        <f t="shared" si="5"/>
        <v>54000</v>
      </c>
      <c r="G75" s="16">
        <f t="shared" si="5"/>
        <v>54000</v>
      </c>
      <c r="H75" s="16">
        <f t="shared" si="5"/>
        <v>54000</v>
      </c>
    </row>
    <row r="76" spans="1:8" ht="39">
      <c r="A76" s="13" t="s">
        <v>81</v>
      </c>
      <c r="B76" s="14" t="s">
        <v>13</v>
      </c>
      <c r="C76" s="14" t="s">
        <v>74</v>
      </c>
      <c r="D76" s="14" t="s">
        <v>79</v>
      </c>
      <c r="E76" s="14" t="s">
        <v>82</v>
      </c>
      <c r="F76" s="16">
        <v>54000</v>
      </c>
      <c r="G76" s="16">
        <v>54000</v>
      </c>
      <c r="H76" s="16">
        <v>54000</v>
      </c>
    </row>
    <row r="77" spans="1:8" ht="12.75">
      <c r="A77" s="12" t="s">
        <v>83</v>
      </c>
      <c r="B77" s="10" t="s">
        <v>15</v>
      </c>
      <c r="C77" s="10" t="s">
        <v>11</v>
      </c>
      <c r="D77" s="10"/>
      <c r="E77" s="10"/>
      <c r="F77" s="22">
        <f aca="true" t="shared" si="6" ref="F77:H79">F78</f>
        <v>95100</v>
      </c>
      <c r="G77" s="22">
        <f t="shared" si="6"/>
        <v>98200</v>
      </c>
      <c r="H77" s="22">
        <f t="shared" si="6"/>
        <v>101500</v>
      </c>
    </row>
    <row r="78" spans="1:8" ht="12.75">
      <c r="A78" s="13" t="s">
        <v>84</v>
      </c>
      <c r="B78" s="14" t="s">
        <v>15</v>
      </c>
      <c r="C78" s="14" t="s">
        <v>85</v>
      </c>
      <c r="D78" s="14"/>
      <c r="E78" s="14"/>
      <c r="F78" s="16">
        <f t="shared" si="6"/>
        <v>95100</v>
      </c>
      <c r="G78" s="16">
        <f t="shared" si="6"/>
        <v>98200</v>
      </c>
      <c r="H78" s="16">
        <f t="shared" si="6"/>
        <v>101500</v>
      </c>
    </row>
    <row r="79" spans="1:8" ht="39">
      <c r="A79" s="13" t="s">
        <v>16</v>
      </c>
      <c r="B79" s="14" t="s">
        <v>15</v>
      </c>
      <c r="C79" s="14" t="s">
        <v>85</v>
      </c>
      <c r="D79" s="14" t="s">
        <v>17</v>
      </c>
      <c r="E79" s="14"/>
      <c r="F79" s="16">
        <f t="shared" si="6"/>
        <v>95100</v>
      </c>
      <c r="G79" s="16">
        <f t="shared" si="6"/>
        <v>98200</v>
      </c>
      <c r="H79" s="16">
        <f t="shared" si="6"/>
        <v>101500</v>
      </c>
    </row>
    <row r="80" spans="1:8" ht="26.25">
      <c r="A80" s="13" t="s">
        <v>86</v>
      </c>
      <c r="B80" s="14" t="s">
        <v>15</v>
      </c>
      <c r="C80" s="14" t="s">
        <v>85</v>
      </c>
      <c r="D80" s="14" t="s">
        <v>87</v>
      </c>
      <c r="E80" s="14"/>
      <c r="F80" s="16">
        <f>F81+F84</f>
        <v>95100</v>
      </c>
      <c r="G80" s="16">
        <f>G81+G84</f>
        <v>98200</v>
      </c>
      <c r="H80" s="16">
        <f>H81+H84</f>
        <v>101500</v>
      </c>
    </row>
    <row r="81" spans="1:8" ht="26.25">
      <c r="A81" s="13" t="s">
        <v>20</v>
      </c>
      <c r="B81" s="14" t="s">
        <v>15</v>
      </c>
      <c r="C81" s="14" t="s">
        <v>85</v>
      </c>
      <c r="D81" s="14" t="s">
        <v>87</v>
      </c>
      <c r="E81" s="14">
        <v>120</v>
      </c>
      <c r="F81" s="16">
        <f>F82+F83</f>
        <v>88590</v>
      </c>
      <c r="G81" s="16">
        <f>G82+G83</f>
        <v>88590</v>
      </c>
      <c r="H81" s="16">
        <f>H82+H83</f>
        <v>88590</v>
      </c>
    </row>
    <row r="82" spans="1:8" ht="12.75">
      <c r="A82" s="13" t="s">
        <v>21</v>
      </c>
      <c r="B82" s="14" t="s">
        <v>15</v>
      </c>
      <c r="C82" s="14" t="s">
        <v>85</v>
      </c>
      <c r="D82" s="14" t="s">
        <v>87</v>
      </c>
      <c r="E82" s="14" t="s">
        <v>22</v>
      </c>
      <c r="F82" s="16">
        <v>68040</v>
      </c>
      <c r="G82" s="16">
        <v>68040</v>
      </c>
      <c r="H82" s="16">
        <v>68040</v>
      </c>
    </row>
    <row r="83" spans="1:8" ht="39">
      <c r="A83" s="13" t="s">
        <v>25</v>
      </c>
      <c r="B83" s="14" t="s">
        <v>15</v>
      </c>
      <c r="C83" s="14" t="s">
        <v>85</v>
      </c>
      <c r="D83" s="14" t="s">
        <v>87</v>
      </c>
      <c r="E83" s="14" t="s">
        <v>26</v>
      </c>
      <c r="F83" s="16">
        <v>20550</v>
      </c>
      <c r="G83" s="16">
        <v>20550</v>
      </c>
      <c r="H83" s="16">
        <v>20550</v>
      </c>
    </row>
    <row r="84" spans="1:8" ht="26.25">
      <c r="A84" s="13" t="s">
        <v>31</v>
      </c>
      <c r="B84" s="14" t="s">
        <v>15</v>
      </c>
      <c r="C84" s="14" t="s">
        <v>85</v>
      </c>
      <c r="D84" s="14" t="s">
        <v>87</v>
      </c>
      <c r="E84" s="14">
        <v>240</v>
      </c>
      <c r="F84" s="16">
        <f>F85+F86+F87</f>
        <v>6510</v>
      </c>
      <c r="G84" s="16">
        <f>G85+G86+G87</f>
        <v>9610</v>
      </c>
      <c r="H84" s="16">
        <f>H85+H86+H87</f>
        <v>12910</v>
      </c>
    </row>
    <row r="85" spans="1:8" ht="26.25">
      <c r="A85" s="13" t="s">
        <v>32</v>
      </c>
      <c r="B85" s="14" t="s">
        <v>15</v>
      </c>
      <c r="C85" s="14" t="s">
        <v>85</v>
      </c>
      <c r="D85" s="14" t="s">
        <v>87</v>
      </c>
      <c r="E85" s="14" t="s">
        <v>33</v>
      </c>
      <c r="F85" s="16">
        <v>720</v>
      </c>
      <c r="G85" s="16">
        <v>1200</v>
      </c>
      <c r="H85" s="16">
        <v>1200</v>
      </c>
    </row>
    <row r="86" spans="1:8" ht="12.75">
      <c r="A86" s="13" t="s">
        <v>34</v>
      </c>
      <c r="B86" s="14" t="s">
        <v>15</v>
      </c>
      <c r="C86" s="14" t="s">
        <v>85</v>
      </c>
      <c r="D86" s="14" t="s">
        <v>87</v>
      </c>
      <c r="E86" s="14" t="s">
        <v>35</v>
      </c>
      <c r="F86" s="16">
        <v>390</v>
      </c>
      <c r="G86" s="16">
        <v>1210</v>
      </c>
      <c r="H86" s="16">
        <v>4510</v>
      </c>
    </row>
    <row r="87" spans="1:8" ht="12.75">
      <c r="A87" s="13" t="s">
        <v>36</v>
      </c>
      <c r="B87" s="14" t="s">
        <v>15</v>
      </c>
      <c r="C87" s="14" t="s">
        <v>85</v>
      </c>
      <c r="D87" s="14" t="s">
        <v>87</v>
      </c>
      <c r="E87" s="14" t="s">
        <v>37</v>
      </c>
      <c r="F87" s="16">
        <v>5400</v>
      </c>
      <c r="G87" s="16">
        <v>7200</v>
      </c>
      <c r="H87" s="16">
        <v>7200</v>
      </c>
    </row>
    <row r="88" spans="1:8" ht="12.75">
      <c r="A88" s="12" t="s">
        <v>88</v>
      </c>
      <c r="B88" s="10" t="s">
        <v>85</v>
      </c>
      <c r="C88" s="10" t="s">
        <v>11</v>
      </c>
      <c r="D88" s="10"/>
      <c r="E88" s="10"/>
      <c r="F88" s="11">
        <f aca="true" t="shared" si="7" ref="F88:H90">F89</f>
        <v>86000</v>
      </c>
      <c r="G88" s="11">
        <f t="shared" si="7"/>
        <v>40000</v>
      </c>
      <c r="H88" s="11">
        <f t="shared" si="7"/>
        <v>22000</v>
      </c>
    </row>
    <row r="89" spans="1:8" ht="26.25">
      <c r="A89" s="13" t="s">
        <v>89</v>
      </c>
      <c r="B89" s="14" t="s">
        <v>85</v>
      </c>
      <c r="C89" s="14">
        <v>10</v>
      </c>
      <c r="D89" s="14"/>
      <c r="E89" s="14"/>
      <c r="F89" s="15">
        <f t="shared" si="7"/>
        <v>86000</v>
      </c>
      <c r="G89" s="15">
        <f t="shared" si="7"/>
        <v>40000</v>
      </c>
      <c r="H89" s="15">
        <f t="shared" si="7"/>
        <v>22000</v>
      </c>
    </row>
    <row r="90" spans="1:8" ht="39.75" customHeight="1">
      <c r="A90" s="13" t="s">
        <v>90</v>
      </c>
      <c r="B90" s="14" t="s">
        <v>85</v>
      </c>
      <c r="C90" s="14">
        <v>10</v>
      </c>
      <c r="D90" s="14" t="s">
        <v>91</v>
      </c>
      <c r="E90" s="14"/>
      <c r="F90" s="16">
        <f t="shared" si="7"/>
        <v>86000</v>
      </c>
      <c r="G90" s="16">
        <f t="shared" si="7"/>
        <v>40000</v>
      </c>
      <c r="H90" s="16">
        <f t="shared" si="7"/>
        <v>22000</v>
      </c>
    </row>
    <row r="91" spans="1:8" ht="26.25">
      <c r="A91" s="13" t="s">
        <v>92</v>
      </c>
      <c r="B91" s="14" t="s">
        <v>85</v>
      </c>
      <c r="C91" s="14">
        <v>10</v>
      </c>
      <c r="D91" s="14" t="s">
        <v>93</v>
      </c>
      <c r="E91" s="14"/>
      <c r="F91" s="15">
        <f>F92+F96+F100</f>
        <v>86000</v>
      </c>
      <c r="G91" s="15">
        <f>G92+G96+G100</f>
        <v>40000</v>
      </c>
      <c r="H91" s="15">
        <f>H92+H96+H100</f>
        <v>22000</v>
      </c>
    </row>
    <row r="92" spans="1:8" ht="12.75">
      <c r="A92" s="13" t="s">
        <v>94</v>
      </c>
      <c r="B92" s="14" t="s">
        <v>85</v>
      </c>
      <c r="C92" s="14">
        <v>10</v>
      </c>
      <c r="D92" s="14" t="s">
        <v>95</v>
      </c>
      <c r="E92" s="14"/>
      <c r="F92" s="15">
        <f aca="true" t="shared" si="8" ref="F92:H94">F93</f>
        <v>70000</v>
      </c>
      <c r="G92" s="15">
        <f t="shared" si="8"/>
        <v>15000</v>
      </c>
      <c r="H92" s="15">
        <f t="shared" si="8"/>
        <v>10000</v>
      </c>
    </row>
    <row r="93" spans="1:8" ht="39">
      <c r="A93" s="13" t="s">
        <v>96</v>
      </c>
      <c r="B93" s="14" t="s">
        <v>85</v>
      </c>
      <c r="C93" s="14">
        <v>10</v>
      </c>
      <c r="D93" s="14" t="s">
        <v>97</v>
      </c>
      <c r="E93" s="14"/>
      <c r="F93" s="15">
        <f t="shared" si="8"/>
        <v>70000</v>
      </c>
      <c r="G93" s="15">
        <f t="shared" si="8"/>
        <v>15000</v>
      </c>
      <c r="H93" s="15">
        <f t="shared" si="8"/>
        <v>10000</v>
      </c>
    </row>
    <row r="94" spans="1:8" ht="26.25">
      <c r="A94" s="13" t="s">
        <v>31</v>
      </c>
      <c r="B94" s="14" t="s">
        <v>85</v>
      </c>
      <c r="C94" s="14">
        <v>10</v>
      </c>
      <c r="D94" s="14" t="s">
        <v>97</v>
      </c>
      <c r="E94" s="14">
        <v>240</v>
      </c>
      <c r="F94" s="16">
        <f>F95</f>
        <v>70000</v>
      </c>
      <c r="G94" s="16">
        <f t="shared" si="8"/>
        <v>15000</v>
      </c>
      <c r="H94" s="16">
        <f t="shared" si="8"/>
        <v>10000</v>
      </c>
    </row>
    <row r="95" spans="1:8" ht="12.75">
      <c r="A95" s="13" t="s">
        <v>34</v>
      </c>
      <c r="B95" s="14" t="s">
        <v>85</v>
      </c>
      <c r="C95" s="14">
        <v>10</v>
      </c>
      <c r="D95" s="14" t="s">
        <v>97</v>
      </c>
      <c r="E95" s="14" t="s">
        <v>35</v>
      </c>
      <c r="F95" s="16">
        <f>80000-10000</f>
        <v>70000</v>
      </c>
      <c r="G95" s="16">
        <v>15000</v>
      </c>
      <c r="H95" s="16">
        <v>10000</v>
      </c>
    </row>
    <row r="96" spans="1:8" ht="12.75">
      <c r="A96" s="13" t="s">
        <v>98</v>
      </c>
      <c r="B96" s="14" t="s">
        <v>85</v>
      </c>
      <c r="C96" s="14">
        <v>10</v>
      </c>
      <c r="D96" s="14" t="s">
        <v>99</v>
      </c>
      <c r="E96" s="14"/>
      <c r="F96" s="15">
        <f aca="true" t="shared" si="9" ref="F96:H98">F97</f>
        <v>5000</v>
      </c>
      <c r="G96" s="15">
        <f t="shared" si="9"/>
        <v>15000</v>
      </c>
      <c r="H96" s="15">
        <f t="shared" si="9"/>
        <v>2000</v>
      </c>
    </row>
    <row r="97" spans="1:8" ht="38.25" customHeight="1">
      <c r="A97" s="13" t="s">
        <v>100</v>
      </c>
      <c r="B97" s="14" t="s">
        <v>85</v>
      </c>
      <c r="C97" s="14">
        <v>10</v>
      </c>
      <c r="D97" s="14" t="s">
        <v>101</v>
      </c>
      <c r="E97" s="14"/>
      <c r="F97" s="15">
        <f t="shared" si="9"/>
        <v>5000</v>
      </c>
      <c r="G97" s="15">
        <f t="shared" si="9"/>
        <v>15000</v>
      </c>
      <c r="H97" s="15">
        <f t="shared" si="9"/>
        <v>2000</v>
      </c>
    </row>
    <row r="98" spans="1:8" ht="26.25">
      <c r="A98" s="13" t="s">
        <v>31</v>
      </c>
      <c r="B98" s="14" t="s">
        <v>85</v>
      </c>
      <c r="C98" s="14">
        <v>10</v>
      </c>
      <c r="D98" s="14" t="s">
        <v>101</v>
      </c>
      <c r="E98" s="14">
        <v>240</v>
      </c>
      <c r="F98" s="16">
        <f>F99</f>
        <v>5000</v>
      </c>
      <c r="G98" s="16">
        <f t="shared" si="9"/>
        <v>15000</v>
      </c>
      <c r="H98" s="16">
        <f t="shared" si="9"/>
        <v>2000</v>
      </c>
    </row>
    <row r="99" spans="1:8" ht="12.75">
      <c r="A99" s="13" t="s">
        <v>34</v>
      </c>
      <c r="B99" s="14" t="s">
        <v>85</v>
      </c>
      <c r="C99" s="14">
        <v>10</v>
      </c>
      <c r="D99" s="14" t="s">
        <v>101</v>
      </c>
      <c r="E99" s="14" t="s">
        <v>35</v>
      </c>
      <c r="F99" s="16">
        <v>5000</v>
      </c>
      <c r="G99" s="16">
        <v>15000</v>
      </c>
      <c r="H99" s="16">
        <v>2000</v>
      </c>
    </row>
    <row r="100" spans="1:8" ht="12.75">
      <c r="A100" s="13" t="s">
        <v>102</v>
      </c>
      <c r="B100" s="14" t="s">
        <v>85</v>
      </c>
      <c r="C100" s="14">
        <v>10</v>
      </c>
      <c r="D100" s="14" t="s">
        <v>103</v>
      </c>
      <c r="E100" s="14"/>
      <c r="F100" s="15">
        <f>F101</f>
        <v>11000</v>
      </c>
      <c r="G100" s="15">
        <f>G101</f>
        <v>10000</v>
      </c>
      <c r="H100" s="15">
        <f>H101</f>
        <v>10000</v>
      </c>
    </row>
    <row r="101" spans="1:8" ht="45" customHeight="1">
      <c r="A101" s="13" t="s">
        <v>104</v>
      </c>
      <c r="B101" s="14" t="s">
        <v>85</v>
      </c>
      <c r="C101" s="14">
        <v>10</v>
      </c>
      <c r="D101" s="14" t="s">
        <v>105</v>
      </c>
      <c r="E101" s="14"/>
      <c r="F101" s="15">
        <f>F102+F104</f>
        <v>11000</v>
      </c>
      <c r="G101" s="15">
        <f>G102+G104</f>
        <v>10000</v>
      </c>
      <c r="H101" s="15">
        <f>H102+H104</f>
        <v>10000</v>
      </c>
    </row>
    <row r="102" spans="1:8" ht="26.25" customHeight="1">
      <c r="A102" s="13" t="s">
        <v>31</v>
      </c>
      <c r="B102" s="14" t="s">
        <v>85</v>
      </c>
      <c r="C102" s="14">
        <v>10</v>
      </c>
      <c r="D102" s="14" t="s">
        <v>105</v>
      </c>
      <c r="E102" s="14">
        <v>240</v>
      </c>
      <c r="F102" s="16">
        <f>F103</f>
        <v>5000</v>
      </c>
      <c r="G102" s="16">
        <f>G103</f>
        <v>4000</v>
      </c>
      <c r="H102" s="16">
        <f>H103</f>
        <v>4000</v>
      </c>
    </row>
    <row r="103" spans="1:8" ht="20.25" customHeight="1">
      <c r="A103" s="13" t="s">
        <v>34</v>
      </c>
      <c r="B103" s="14" t="s">
        <v>85</v>
      </c>
      <c r="C103" s="14">
        <v>10</v>
      </c>
      <c r="D103" s="14" t="s">
        <v>105</v>
      </c>
      <c r="E103" s="14" t="s">
        <v>35</v>
      </c>
      <c r="F103" s="16">
        <v>5000</v>
      </c>
      <c r="G103" s="16">
        <v>4000</v>
      </c>
      <c r="H103" s="16">
        <v>4000</v>
      </c>
    </row>
    <row r="104" spans="1:8" ht="12.75">
      <c r="A104" s="13" t="s">
        <v>38</v>
      </c>
      <c r="B104" s="14" t="s">
        <v>85</v>
      </c>
      <c r="C104" s="14">
        <v>10</v>
      </c>
      <c r="D104" s="14" t="s">
        <v>106</v>
      </c>
      <c r="E104" s="14">
        <v>850</v>
      </c>
      <c r="F104" s="16">
        <f>F105</f>
        <v>6000</v>
      </c>
      <c r="G104" s="16">
        <f>G105</f>
        <v>6000</v>
      </c>
      <c r="H104" s="16">
        <f>H105</f>
        <v>6000</v>
      </c>
    </row>
    <row r="105" spans="1:8" ht="12.75">
      <c r="A105" s="13" t="s">
        <v>39</v>
      </c>
      <c r="B105" s="14" t="s">
        <v>85</v>
      </c>
      <c r="C105" s="14">
        <v>10</v>
      </c>
      <c r="D105" s="14" t="s">
        <v>106</v>
      </c>
      <c r="E105" s="14" t="s">
        <v>40</v>
      </c>
      <c r="F105" s="16">
        <v>6000</v>
      </c>
      <c r="G105" s="16">
        <v>6000</v>
      </c>
      <c r="H105" s="16">
        <v>6000</v>
      </c>
    </row>
    <row r="106" spans="1:8" ht="12.75">
      <c r="A106" s="12" t="s">
        <v>107</v>
      </c>
      <c r="B106" s="10" t="s">
        <v>28</v>
      </c>
      <c r="C106" s="10" t="s">
        <v>11</v>
      </c>
      <c r="D106" s="10"/>
      <c r="E106" s="10"/>
      <c r="F106" s="22">
        <f>F107+F132</f>
        <v>1995400</v>
      </c>
      <c r="G106" s="22">
        <f>G107+G132</f>
        <v>1436500</v>
      </c>
      <c r="H106" s="22">
        <f>H107+H132</f>
        <v>1410800</v>
      </c>
    </row>
    <row r="107" spans="1:8" ht="12.75">
      <c r="A107" s="13" t="s">
        <v>108</v>
      </c>
      <c r="B107" s="14" t="s">
        <v>28</v>
      </c>
      <c r="C107" s="14" t="s">
        <v>109</v>
      </c>
      <c r="D107" s="14"/>
      <c r="E107" s="14"/>
      <c r="F107" s="16">
        <f>F108</f>
        <v>1947400</v>
      </c>
      <c r="G107" s="16">
        <f>G108</f>
        <v>1398500</v>
      </c>
      <c r="H107" s="16">
        <f>H108</f>
        <v>1382800</v>
      </c>
    </row>
    <row r="108" spans="1:8" ht="39">
      <c r="A108" s="13" t="s">
        <v>110</v>
      </c>
      <c r="B108" s="14" t="s">
        <v>28</v>
      </c>
      <c r="C108" s="14" t="s">
        <v>109</v>
      </c>
      <c r="D108" s="14" t="s">
        <v>111</v>
      </c>
      <c r="E108" s="14"/>
      <c r="F108" s="16">
        <f>F109+F114+F123</f>
        <v>1947400</v>
      </c>
      <c r="G108" s="16">
        <f>G109+G114+G123</f>
        <v>1398500</v>
      </c>
      <c r="H108" s="16">
        <f>H109+H114+H123</f>
        <v>1382800</v>
      </c>
    </row>
    <row r="109" spans="1:8" ht="39">
      <c r="A109" s="13" t="s">
        <v>112</v>
      </c>
      <c r="B109" s="14" t="s">
        <v>28</v>
      </c>
      <c r="C109" s="14" t="s">
        <v>109</v>
      </c>
      <c r="D109" s="14" t="s">
        <v>113</v>
      </c>
      <c r="E109" s="14"/>
      <c r="F109" s="16">
        <f>F110</f>
        <v>103000</v>
      </c>
      <c r="G109" s="16"/>
      <c r="H109" s="16"/>
    </row>
    <row r="110" spans="1:8" ht="12.75">
      <c r="A110" s="13" t="s">
        <v>114</v>
      </c>
      <c r="B110" s="14" t="s">
        <v>28</v>
      </c>
      <c r="C110" s="14" t="s">
        <v>109</v>
      </c>
      <c r="D110" s="14" t="s">
        <v>115</v>
      </c>
      <c r="E110" s="14"/>
      <c r="F110" s="16">
        <f aca="true" t="shared" si="10" ref="F110:H112">F111</f>
        <v>103000</v>
      </c>
      <c r="G110" s="16">
        <f t="shared" si="10"/>
        <v>0</v>
      </c>
      <c r="H110" s="16">
        <f t="shared" si="10"/>
        <v>0</v>
      </c>
    </row>
    <row r="111" spans="1:8" ht="52.5">
      <c r="A111" s="13" t="s">
        <v>116</v>
      </c>
      <c r="B111" s="14" t="s">
        <v>28</v>
      </c>
      <c r="C111" s="14" t="s">
        <v>109</v>
      </c>
      <c r="D111" s="14" t="s">
        <v>117</v>
      </c>
      <c r="E111" s="14"/>
      <c r="F111" s="16">
        <f t="shared" si="10"/>
        <v>103000</v>
      </c>
      <c r="G111" s="16">
        <f t="shared" si="10"/>
        <v>0</v>
      </c>
      <c r="H111" s="16">
        <f t="shared" si="10"/>
        <v>0</v>
      </c>
    </row>
    <row r="112" spans="1:8" ht="26.25">
      <c r="A112" s="13" t="s">
        <v>31</v>
      </c>
      <c r="B112" s="14" t="s">
        <v>28</v>
      </c>
      <c r="C112" s="14" t="s">
        <v>109</v>
      </c>
      <c r="D112" s="14" t="s">
        <v>117</v>
      </c>
      <c r="E112" s="14">
        <v>240</v>
      </c>
      <c r="F112" s="16">
        <f>F113</f>
        <v>103000</v>
      </c>
      <c r="G112" s="16">
        <f t="shared" si="10"/>
        <v>0</v>
      </c>
      <c r="H112" s="16">
        <f t="shared" si="10"/>
        <v>0</v>
      </c>
    </row>
    <row r="113" spans="1:9" ht="12.75">
      <c r="A113" s="13" t="s">
        <v>34</v>
      </c>
      <c r="B113" s="14" t="s">
        <v>28</v>
      </c>
      <c r="C113" s="14" t="s">
        <v>109</v>
      </c>
      <c r="D113" s="14" t="s">
        <v>117</v>
      </c>
      <c r="E113" s="14" t="s">
        <v>35</v>
      </c>
      <c r="F113" s="16">
        <f>75000+28000</f>
        <v>103000</v>
      </c>
      <c r="G113" s="16"/>
      <c r="H113" s="16"/>
      <c r="I113" s="9"/>
    </row>
    <row r="114" spans="1:8" ht="26.25">
      <c r="A114" s="13" t="s">
        <v>118</v>
      </c>
      <c r="B114" s="14" t="s">
        <v>28</v>
      </c>
      <c r="C114" s="14" t="s">
        <v>109</v>
      </c>
      <c r="D114" s="14" t="s">
        <v>119</v>
      </c>
      <c r="E114" s="14"/>
      <c r="F114" s="16">
        <f>F115+F119</f>
        <v>482463.75</v>
      </c>
      <c r="G114" s="16">
        <f>G115+G119</f>
        <v>409800</v>
      </c>
      <c r="H114" s="16">
        <f>H115+H119</f>
        <v>420800</v>
      </c>
    </row>
    <row r="115" spans="1:8" ht="26.25">
      <c r="A115" s="13" t="s">
        <v>120</v>
      </c>
      <c r="B115" s="14" t="s">
        <v>28</v>
      </c>
      <c r="C115" s="14" t="s">
        <v>109</v>
      </c>
      <c r="D115" s="14" t="s">
        <v>121</v>
      </c>
      <c r="E115" s="14"/>
      <c r="F115" s="16">
        <f aca="true" t="shared" si="11" ref="F115:H117">F116</f>
        <v>452463.75</v>
      </c>
      <c r="G115" s="16">
        <f t="shared" si="11"/>
        <v>384800</v>
      </c>
      <c r="H115" s="16">
        <f t="shared" si="11"/>
        <v>405800</v>
      </c>
    </row>
    <row r="116" spans="1:8" ht="52.5">
      <c r="A116" s="13" t="s">
        <v>122</v>
      </c>
      <c r="B116" s="14" t="s">
        <v>28</v>
      </c>
      <c r="C116" s="14" t="s">
        <v>109</v>
      </c>
      <c r="D116" s="14" t="s">
        <v>123</v>
      </c>
      <c r="E116" s="14"/>
      <c r="F116" s="16">
        <f>F117</f>
        <v>452463.75</v>
      </c>
      <c r="G116" s="16">
        <f t="shared" si="11"/>
        <v>384800</v>
      </c>
      <c r="H116" s="16">
        <f t="shared" si="11"/>
        <v>405800</v>
      </c>
    </row>
    <row r="117" spans="1:8" ht="26.25">
      <c r="A117" s="13" t="s">
        <v>31</v>
      </c>
      <c r="B117" s="14" t="s">
        <v>28</v>
      </c>
      <c r="C117" s="14" t="s">
        <v>109</v>
      </c>
      <c r="D117" s="14" t="s">
        <v>123</v>
      </c>
      <c r="E117" s="14">
        <v>240</v>
      </c>
      <c r="F117" s="16">
        <f>F118</f>
        <v>452463.75</v>
      </c>
      <c r="G117" s="16">
        <f t="shared" si="11"/>
        <v>384800</v>
      </c>
      <c r="H117" s="16">
        <f t="shared" si="11"/>
        <v>405800</v>
      </c>
    </row>
    <row r="118" spans="1:8" ht="12.75">
      <c r="A118" s="13" t="s">
        <v>34</v>
      </c>
      <c r="B118" s="14" t="s">
        <v>28</v>
      </c>
      <c r="C118" s="14" t="s">
        <v>109</v>
      </c>
      <c r="D118" s="14" t="s">
        <v>123</v>
      </c>
      <c r="E118" s="14" t="s">
        <v>35</v>
      </c>
      <c r="F118" s="16">
        <f>374400-16000+94063.75</f>
        <v>452463.75</v>
      </c>
      <c r="G118" s="16">
        <f>350800+6000+28000</f>
        <v>384800</v>
      </c>
      <c r="H118" s="16">
        <f>388400+17400</f>
        <v>405800</v>
      </c>
    </row>
    <row r="119" spans="1:8" ht="12.75">
      <c r="A119" s="13" t="s">
        <v>124</v>
      </c>
      <c r="B119" s="14" t="s">
        <v>28</v>
      </c>
      <c r="C119" s="14" t="s">
        <v>109</v>
      </c>
      <c r="D119" s="14" t="s">
        <v>125</v>
      </c>
      <c r="E119" s="14"/>
      <c r="F119" s="16">
        <f aca="true" t="shared" si="12" ref="F119:H121">F120</f>
        <v>30000</v>
      </c>
      <c r="G119" s="16">
        <f t="shared" si="12"/>
        <v>25000</v>
      </c>
      <c r="H119" s="16">
        <f t="shared" si="12"/>
        <v>15000</v>
      </c>
    </row>
    <row r="120" spans="1:8" ht="39">
      <c r="A120" s="13" t="s">
        <v>126</v>
      </c>
      <c r="B120" s="14" t="s">
        <v>28</v>
      </c>
      <c r="C120" s="14" t="s">
        <v>109</v>
      </c>
      <c r="D120" s="14" t="s">
        <v>127</v>
      </c>
      <c r="E120" s="14"/>
      <c r="F120" s="16">
        <f t="shared" si="12"/>
        <v>30000</v>
      </c>
      <c r="G120" s="16">
        <f t="shared" si="12"/>
        <v>25000</v>
      </c>
      <c r="H120" s="16">
        <f t="shared" si="12"/>
        <v>15000</v>
      </c>
    </row>
    <row r="121" spans="1:8" ht="26.25">
      <c r="A121" s="13" t="s">
        <v>31</v>
      </c>
      <c r="B121" s="14" t="s">
        <v>28</v>
      </c>
      <c r="C121" s="14" t="s">
        <v>109</v>
      </c>
      <c r="D121" s="14" t="s">
        <v>127</v>
      </c>
      <c r="E121" s="14">
        <v>240</v>
      </c>
      <c r="F121" s="16">
        <f>F122</f>
        <v>30000</v>
      </c>
      <c r="G121" s="16">
        <f t="shared" si="12"/>
        <v>25000</v>
      </c>
      <c r="H121" s="16">
        <f t="shared" si="12"/>
        <v>15000</v>
      </c>
    </row>
    <row r="122" spans="1:8" ht="12.75">
      <c r="A122" s="13" t="s">
        <v>34</v>
      </c>
      <c r="B122" s="14" t="s">
        <v>28</v>
      </c>
      <c r="C122" s="14" t="s">
        <v>109</v>
      </c>
      <c r="D122" s="14" t="s">
        <v>127</v>
      </c>
      <c r="E122" s="14" t="s">
        <v>35</v>
      </c>
      <c r="F122" s="16">
        <v>30000</v>
      </c>
      <c r="G122" s="16">
        <v>25000</v>
      </c>
      <c r="H122" s="16">
        <v>15000</v>
      </c>
    </row>
    <row r="123" spans="1:10" ht="39">
      <c r="A123" s="13" t="s">
        <v>128</v>
      </c>
      <c r="B123" s="14" t="s">
        <v>28</v>
      </c>
      <c r="C123" s="14" t="s">
        <v>109</v>
      </c>
      <c r="D123" s="14" t="s">
        <v>129</v>
      </c>
      <c r="E123" s="14"/>
      <c r="F123" s="16">
        <f>F124+F128</f>
        <v>1361936.25</v>
      </c>
      <c r="G123" s="16">
        <f>G124+G128</f>
        <v>988700</v>
      </c>
      <c r="H123" s="16">
        <f>H124+H128</f>
        <v>962000</v>
      </c>
      <c r="J123" s="4"/>
    </row>
    <row r="124" spans="1:8" ht="42" customHeight="1">
      <c r="A124" s="13" t="s">
        <v>130</v>
      </c>
      <c r="B124" s="14" t="s">
        <v>28</v>
      </c>
      <c r="C124" s="14" t="s">
        <v>109</v>
      </c>
      <c r="D124" s="14" t="s">
        <v>131</v>
      </c>
      <c r="E124" s="14"/>
      <c r="F124" s="16">
        <f aca="true" t="shared" si="13" ref="F124:H126">F125</f>
        <v>155936.25</v>
      </c>
      <c r="G124" s="16">
        <f t="shared" si="13"/>
        <v>184700</v>
      </c>
      <c r="H124" s="16">
        <f t="shared" si="13"/>
        <v>158000</v>
      </c>
    </row>
    <row r="125" spans="1:8" ht="66">
      <c r="A125" s="13" t="s">
        <v>132</v>
      </c>
      <c r="B125" s="14" t="s">
        <v>28</v>
      </c>
      <c r="C125" s="14" t="s">
        <v>109</v>
      </c>
      <c r="D125" s="14" t="s">
        <v>133</v>
      </c>
      <c r="E125" s="14"/>
      <c r="F125" s="16">
        <f t="shared" si="13"/>
        <v>155936.25</v>
      </c>
      <c r="G125" s="16">
        <f t="shared" si="13"/>
        <v>184700</v>
      </c>
      <c r="H125" s="16">
        <f t="shared" si="13"/>
        <v>158000</v>
      </c>
    </row>
    <row r="126" spans="1:8" ht="26.25">
      <c r="A126" s="13" t="s">
        <v>31</v>
      </c>
      <c r="B126" s="14" t="s">
        <v>28</v>
      </c>
      <c r="C126" s="14" t="s">
        <v>109</v>
      </c>
      <c r="D126" s="14" t="s">
        <v>134</v>
      </c>
      <c r="E126" s="14">
        <v>240</v>
      </c>
      <c r="F126" s="16">
        <f>F127</f>
        <v>155936.25</v>
      </c>
      <c r="G126" s="16">
        <f t="shared" si="13"/>
        <v>184700</v>
      </c>
      <c r="H126" s="16">
        <f t="shared" si="13"/>
        <v>158000</v>
      </c>
    </row>
    <row r="127" spans="1:9" ht="12.75">
      <c r="A127" s="13" t="s">
        <v>34</v>
      </c>
      <c r="B127" s="14" t="s">
        <v>28</v>
      </c>
      <c r="C127" s="14" t="s">
        <v>109</v>
      </c>
      <c r="D127" s="14" t="s">
        <v>133</v>
      </c>
      <c r="E127" s="14" t="s">
        <v>35</v>
      </c>
      <c r="F127" s="16">
        <f>114000+16000+120000-94063.75</f>
        <v>155936.25</v>
      </c>
      <c r="G127" s="16">
        <f>96000+88700</f>
        <v>184700</v>
      </c>
      <c r="H127" s="16">
        <f>96000+62000</f>
        <v>158000</v>
      </c>
      <c r="I127" s="9"/>
    </row>
    <row r="128" spans="1:8" ht="39">
      <c r="A128" s="13" t="s">
        <v>135</v>
      </c>
      <c r="B128" s="14" t="s">
        <v>28</v>
      </c>
      <c r="C128" s="14" t="s">
        <v>109</v>
      </c>
      <c r="D128" s="14" t="s">
        <v>136</v>
      </c>
      <c r="E128" s="14"/>
      <c r="F128" s="16">
        <f aca="true" t="shared" si="14" ref="F128:H130">F129</f>
        <v>1206000</v>
      </c>
      <c r="G128" s="16">
        <f t="shared" si="14"/>
        <v>804000</v>
      </c>
      <c r="H128" s="16">
        <f t="shared" si="14"/>
        <v>804000</v>
      </c>
    </row>
    <row r="129" spans="1:8" ht="66">
      <c r="A129" s="13" t="s">
        <v>137</v>
      </c>
      <c r="B129" s="14" t="s">
        <v>28</v>
      </c>
      <c r="C129" s="14" t="s">
        <v>109</v>
      </c>
      <c r="D129" s="14" t="s">
        <v>138</v>
      </c>
      <c r="E129" s="14"/>
      <c r="F129" s="16">
        <f t="shared" si="14"/>
        <v>1206000</v>
      </c>
      <c r="G129" s="16">
        <f t="shared" si="14"/>
        <v>804000</v>
      </c>
      <c r="H129" s="16">
        <f t="shared" si="14"/>
        <v>804000</v>
      </c>
    </row>
    <row r="130" spans="1:8" ht="26.25">
      <c r="A130" s="13" t="s">
        <v>31</v>
      </c>
      <c r="B130" s="14" t="s">
        <v>28</v>
      </c>
      <c r="C130" s="14" t="s">
        <v>109</v>
      </c>
      <c r="D130" s="14" t="s">
        <v>138</v>
      </c>
      <c r="E130" s="14">
        <v>240</v>
      </c>
      <c r="F130" s="16">
        <f>F131</f>
        <v>1206000</v>
      </c>
      <c r="G130" s="16">
        <f t="shared" si="14"/>
        <v>804000</v>
      </c>
      <c r="H130" s="16">
        <f t="shared" si="14"/>
        <v>804000</v>
      </c>
    </row>
    <row r="131" spans="1:8" ht="12.75">
      <c r="A131" s="13" t="s">
        <v>34</v>
      </c>
      <c r="B131" s="14" t="s">
        <v>28</v>
      </c>
      <c r="C131" s="14" t="s">
        <v>109</v>
      </c>
      <c r="D131" s="14" t="s">
        <v>138</v>
      </c>
      <c r="E131" s="14" t="s">
        <v>35</v>
      </c>
      <c r="F131" s="16">
        <v>1206000</v>
      </c>
      <c r="G131" s="16">
        <v>804000</v>
      </c>
      <c r="H131" s="16">
        <v>804000</v>
      </c>
    </row>
    <row r="132" spans="1:8" ht="12.75">
      <c r="A132" s="23" t="s">
        <v>139</v>
      </c>
      <c r="B132" s="14" t="s">
        <v>28</v>
      </c>
      <c r="C132" s="18">
        <v>12</v>
      </c>
      <c r="D132" s="18" t="s">
        <v>66</v>
      </c>
      <c r="E132" s="18"/>
      <c r="F132" s="16">
        <f>F133+F139</f>
        <v>48000</v>
      </c>
      <c r="G132" s="16">
        <f>G133+G139</f>
        <v>38000</v>
      </c>
      <c r="H132" s="16">
        <f>H133+H139</f>
        <v>28000</v>
      </c>
    </row>
    <row r="133" spans="1:8" ht="45" customHeight="1">
      <c r="A133" s="23" t="s">
        <v>140</v>
      </c>
      <c r="B133" s="14" t="s">
        <v>28</v>
      </c>
      <c r="C133" s="18">
        <v>12</v>
      </c>
      <c r="D133" s="18" t="s">
        <v>141</v>
      </c>
      <c r="E133" s="18"/>
      <c r="F133" s="16">
        <f aca="true" t="shared" si="15" ref="F133:H137">F134</f>
        <v>8000</v>
      </c>
      <c r="G133" s="16">
        <f t="shared" si="15"/>
        <v>8000</v>
      </c>
      <c r="H133" s="16">
        <f t="shared" si="15"/>
        <v>8000</v>
      </c>
    </row>
    <row r="134" spans="1:8" ht="26.25">
      <c r="A134" s="23" t="s">
        <v>142</v>
      </c>
      <c r="B134" s="14" t="s">
        <v>28</v>
      </c>
      <c r="C134" s="18">
        <v>12</v>
      </c>
      <c r="D134" s="18" t="s">
        <v>143</v>
      </c>
      <c r="E134" s="18"/>
      <c r="F134" s="16">
        <f t="shared" si="15"/>
        <v>8000</v>
      </c>
      <c r="G134" s="16">
        <f t="shared" si="15"/>
        <v>8000</v>
      </c>
      <c r="H134" s="16">
        <f t="shared" si="15"/>
        <v>8000</v>
      </c>
    </row>
    <row r="135" spans="1:8" ht="39">
      <c r="A135" s="23" t="s">
        <v>144</v>
      </c>
      <c r="B135" s="14" t="s">
        <v>28</v>
      </c>
      <c r="C135" s="18">
        <v>12</v>
      </c>
      <c r="D135" s="18" t="s">
        <v>145</v>
      </c>
      <c r="E135" s="18"/>
      <c r="F135" s="16">
        <f t="shared" si="15"/>
        <v>8000</v>
      </c>
      <c r="G135" s="16">
        <f t="shared" si="15"/>
        <v>8000</v>
      </c>
      <c r="H135" s="16">
        <f t="shared" si="15"/>
        <v>8000</v>
      </c>
    </row>
    <row r="136" spans="1:8" ht="66">
      <c r="A136" s="23" t="s">
        <v>146</v>
      </c>
      <c r="B136" s="14" t="s">
        <v>28</v>
      </c>
      <c r="C136" s="18">
        <v>12</v>
      </c>
      <c r="D136" s="18" t="s">
        <v>147</v>
      </c>
      <c r="E136" s="18"/>
      <c r="F136" s="16">
        <f t="shared" si="15"/>
        <v>8000</v>
      </c>
      <c r="G136" s="16">
        <f t="shared" si="15"/>
        <v>8000</v>
      </c>
      <c r="H136" s="16">
        <f t="shared" si="15"/>
        <v>8000</v>
      </c>
    </row>
    <row r="137" spans="1:8" ht="39">
      <c r="A137" s="23" t="s">
        <v>148</v>
      </c>
      <c r="B137" s="14" t="s">
        <v>28</v>
      </c>
      <c r="C137" s="18">
        <v>12</v>
      </c>
      <c r="D137" s="18" t="s">
        <v>147</v>
      </c>
      <c r="E137" s="18">
        <v>810</v>
      </c>
      <c r="F137" s="16">
        <f t="shared" si="15"/>
        <v>8000</v>
      </c>
      <c r="G137" s="16">
        <f t="shared" si="15"/>
        <v>8000</v>
      </c>
      <c r="H137" s="16">
        <f t="shared" si="15"/>
        <v>8000</v>
      </c>
    </row>
    <row r="138" spans="1:8" ht="39">
      <c r="A138" s="23" t="s">
        <v>149</v>
      </c>
      <c r="B138" s="14" t="s">
        <v>28</v>
      </c>
      <c r="C138" s="18">
        <v>12</v>
      </c>
      <c r="D138" s="18" t="s">
        <v>147</v>
      </c>
      <c r="E138" s="18">
        <v>811</v>
      </c>
      <c r="F138" s="24">
        <v>8000</v>
      </c>
      <c r="G138" s="24">
        <v>8000</v>
      </c>
      <c r="H138" s="24">
        <v>8000</v>
      </c>
    </row>
    <row r="139" spans="1:8" ht="26.25">
      <c r="A139" s="13" t="s">
        <v>52</v>
      </c>
      <c r="B139" s="17" t="s">
        <v>28</v>
      </c>
      <c r="C139" s="25">
        <v>12</v>
      </c>
      <c r="D139" s="25" t="s">
        <v>53</v>
      </c>
      <c r="E139" s="25"/>
      <c r="F139" s="24">
        <f aca="true" t="shared" si="16" ref="F139:H142">F140</f>
        <v>40000</v>
      </c>
      <c r="G139" s="24">
        <f t="shared" si="16"/>
        <v>30000</v>
      </c>
      <c r="H139" s="24">
        <f t="shared" si="16"/>
        <v>20000</v>
      </c>
    </row>
    <row r="140" spans="1:8" ht="12.75">
      <c r="A140" s="13" t="s">
        <v>72</v>
      </c>
      <c r="B140" s="17" t="s">
        <v>28</v>
      </c>
      <c r="C140" s="25">
        <v>12</v>
      </c>
      <c r="D140" s="25" t="s">
        <v>55</v>
      </c>
      <c r="E140" s="25"/>
      <c r="F140" s="24">
        <f t="shared" si="16"/>
        <v>40000</v>
      </c>
      <c r="G140" s="24">
        <f t="shared" si="16"/>
        <v>30000</v>
      </c>
      <c r="H140" s="24">
        <f t="shared" si="16"/>
        <v>20000</v>
      </c>
    </row>
    <row r="141" spans="1:8" ht="12.75">
      <c r="A141" s="26" t="s">
        <v>150</v>
      </c>
      <c r="B141" s="17" t="s">
        <v>28</v>
      </c>
      <c r="C141" s="25">
        <v>12</v>
      </c>
      <c r="D141" s="25" t="s">
        <v>151</v>
      </c>
      <c r="E141" s="25"/>
      <c r="F141" s="24">
        <f t="shared" si="16"/>
        <v>40000</v>
      </c>
      <c r="G141" s="24">
        <f t="shared" si="16"/>
        <v>30000</v>
      </c>
      <c r="H141" s="24">
        <f t="shared" si="16"/>
        <v>20000</v>
      </c>
    </row>
    <row r="142" spans="1:8" ht="26.25">
      <c r="A142" s="13" t="s">
        <v>31</v>
      </c>
      <c r="B142" s="17" t="s">
        <v>28</v>
      </c>
      <c r="C142" s="25">
        <v>12</v>
      </c>
      <c r="D142" s="25" t="s">
        <v>151</v>
      </c>
      <c r="E142" s="25">
        <v>240</v>
      </c>
      <c r="F142" s="24">
        <f>F143</f>
        <v>40000</v>
      </c>
      <c r="G142" s="24">
        <f t="shared" si="16"/>
        <v>30000</v>
      </c>
      <c r="H142" s="24">
        <f t="shared" si="16"/>
        <v>20000</v>
      </c>
    </row>
    <row r="143" spans="1:8" ht="12.75">
      <c r="A143" s="13" t="s">
        <v>34</v>
      </c>
      <c r="B143" s="17" t="s">
        <v>28</v>
      </c>
      <c r="C143" s="25">
        <v>12</v>
      </c>
      <c r="D143" s="25" t="s">
        <v>151</v>
      </c>
      <c r="E143" s="25">
        <v>244</v>
      </c>
      <c r="F143" s="24">
        <v>40000</v>
      </c>
      <c r="G143" s="24">
        <v>30000</v>
      </c>
      <c r="H143" s="24">
        <v>20000</v>
      </c>
    </row>
    <row r="144" spans="1:8" ht="12.75">
      <c r="A144" s="27" t="s">
        <v>152</v>
      </c>
      <c r="B144" s="28" t="s">
        <v>153</v>
      </c>
      <c r="C144" s="28" t="s">
        <v>11</v>
      </c>
      <c r="D144" s="28"/>
      <c r="E144" s="28"/>
      <c r="F144" s="29">
        <f>F145</f>
        <v>2132000</v>
      </c>
      <c r="G144" s="29">
        <f>G145</f>
        <v>862500</v>
      </c>
      <c r="H144" s="29">
        <f>H145</f>
        <v>692000</v>
      </c>
    </row>
    <row r="145" spans="1:8" ht="12.75">
      <c r="A145" s="13" t="s">
        <v>154</v>
      </c>
      <c r="B145" s="14" t="s">
        <v>153</v>
      </c>
      <c r="C145" s="14" t="s">
        <v>85</v>
      </c>
      <c r="D145" s="14"/>
      <c r="E145" s="14"/>
      <c r="F145" s="16">
        <f>F146+F156</f>
        <v>2132000</v>
      </c>
      <c r="G145" s="16">
        <f>G146+G156</f>
        <v>862500</v>
      </c>
      <c r="H145" s="16">
        <f>H146+H156</f>
        <v>692000</v>
      </c>
    </row>
    <row r="146" spans="1:8" ht="39">
      <c r="A146" s="13" t="s">
        <v>155</v>
      </c>
      <c r="B146" s="14" t="s">
        <v>153</v>
      </c>
      <c r="C146" s="14" t="s">
        <v>85</v>
      </c>
      <c r="D146" s="14" t="s">
        <v>156</v>
      </c>
      <c r="E146" s="14"/>
      <c r="F146" s="16">
        <f>F147</f>
        <v>300000</v>
      </c>
      <c r="G146" s="16">
        <f>G147</f>
        <v>180000</v>
      </c>
      <c r="H146" s="16">
        <f>H147</f>
        <v>80000</v>
      </c>
    </row>
    <row r="147" spans="1:8" ht="39.75" customHeight="1">
      <c r="A147" s="13" t="s">
        <v>157</v>
      </c>
      <c r="B147" s="14" t="s">
        <v>153</v>
      </c>
      <c r="C147" s="14" t="s">
        <v>85</v>
      </c>
      <c r="D147" s="14" t="s">
        <v>158</v>
      </c>
      <c r="E147" s="14"/>
      <c r="F147" s="16">
        <f>F148+F152</f>
        <v>300000</v>
      </c>
      <c r="G147" s="16">
        <f>G148+G152</f>
        <v>180000</v>
      </c>
      <c r="H147" s="16">
        <f>H148+H152</f>
        <v>80000</v>
      </c>
    </row>
    <row r="148" spans="1:8" ht="45" customHeight="1">
      <c r="A148" s="13" t="s">
        <v>159</v>
      </c>
      <c r="B148" s="14" t="s">
        <v>153</v>
      </c>
      <c r="C148" s="14" t="s">
        <v>85</v>
      </c>
      <c r="D148" s="14" t="s">
        <v>160</v>
      </c>
      <c r="E148" s="14"/>
      <c r="F148" s="16">
        <f aca="true" t="shared" si="17" ref="F148:H150">F149</f>
        <v>242000</v>
      </c>
      <c r="G148" s="16">
        <f t="shared" si="17"/>
        <v>120000</v>
      </c>
      <c r="H148" s="16">
        <f t="shared" si="17"/>
        <v>40000</v>
      </c>
    </row>
    <row r="149" spans="1:8" ht="66" customHeight="1">
      <c r="A149" s="13" t="s">
        <v>161</v>
      </c>
      <c r="B149" s="14" t="s">
        <v>153</v>
      </c>
      <c r="C149" s="14" t="s">
        <v>85</v>
      </c>
      <c r="D149" s="14" t="s">
        <v>162</v>
      </c>
      <c r="E149" s="14"/>
      <c r="F149" s="16">
        <f t="shared" si="17"/>
        <v>242000</v>
      </c>
      <c r="G149" s="16">
        <f t="shared" si="17"/>
        <v>120000</v>
      </c>
      <c r="H149" s="16">
        <f t="shared" si="17"/>
        <v>40000</v>
      </c>
    </row>
    <row r="150" spans="1:8" ht="26.25">
      <c r="A150" s="13" t="s">
        <v>31</v>
      </c>
      <c r="B150" s="14" t="s">
        <v>153</v>
      </c>
      <c r="C150" s="14" t="s">
        <v>85</v>
      </c>
      <c r="D150" s="14" t="s">
        <v>162</v>
      </c>
      <c r="E150" s="14">
        <v>240</v>
      </c>
      <c r="F150" s="16">
        <f>F151</f>
        <v>242000</v>
      </c>
      <c r="G150" s="16">
        <f t="shared" si="17"/>
        <v>120000</v>
      </c>
      <c r="H150" s="16">
        <v>40000</v>
      </c>
    </row>
    <row r="151" spans="1:8" ht="12.75">
      <c r="A151" s="13" t="s">
        <v>34</v>
      </c>
      <c r="B151" s="14" t="s">
        <v>153</v>
      </c>
      <c r="C151" s="14" t="s">
        <v>85</v>
      </c>
      <c r="D151" s="14" t="s">
        <v>162</v>
      </c>
      <c r="E151" s="14" t="s">
        <v>35</v>
      </c>
      <c r="F151" s="16">
        <v>242000</v>
      </c>
      <c r="G151" s="16">
        <v>120000</v>
      </c>
      <c r="H151" s="16">
        <v>40000</v>
      </c>
    </row>
    <row r="152" spans="1:8" ht="12.75">
      <c r="A152" s="13" t="s">
        <v>163</v>
      </c>
      <c r="B152" s="14" t="s">
        <v>153</v>
      </c>
      <c r="C152" s="14" t="s">
        <v>85</v>
      </c>
      <c r="D152" s="14" t="s">
        <v>164</v>
      </c>
      <c r="E152" s="14"/>
      <c r="F152" s="16">
        <f aca="true" t="shared" si="18" ref="F152:H154">F153</f>
        <v>58000</v>
      </c>
      <c r="G152" s="16">
        <f t="shared" si="18"/>
        <v>60000</v>
      </c>
      <c r="H152" s="16">
        <f t="shared" si="18"/>
        <v>40000</v>
      </c>
    </row>
    <row r="153" spans="1:8" ht="52.5">
      <c r="A153" s="13" t="s">
        <v>165</v>
      </c>
      <c r="B153" s="14" t="s">
        <v>153</v>
      </c>
      <c r="C153" s="14" t="s">
        <v>85</v>
      </c>
      <c r="D153" s="14" t="s">
        <v>166</v>
      </c>
      <c r="E153" s="14"/>
      <c r="F153" s="16">
        <f t="shared" si="18"/>
        <v>58000</v>
      </c>
      <c r="G153" s="16">
        <f t="shared" si="18"/>
        <v>60000</v>
      </c>
      <c r="H153" s="16">
        <f t="shared" si="18"/>
        <v>40000</v>
      </c>
    </row>
    <row r="154" spans="1:8" ht="26.25">
      <c r="A154" s="13" t="s">
        <v>31</v>
      </c>
      <c r="B154" s="14" t="s">
        <v>153</v>
      </c>
      <c r="C154" s="14" t="s">
        <v>85</v>
      </c>
      <c r="D154" s="14" t="s">
        <v>166</v>
      </c>
      <c r="E154" s="14">
        <v>240</v>
      </c>
      <c r="F154" s="16">
        <f>F155</f>
        <v>58000</v>
      </c>
      <c r="G154" s="16">
        <f t="shared" si="18"/>
        <v>60000</v>
      </c>
      <c r="H154" s="16">
        <f t="shared" si="18"/>
        <v>40000</v>
      </c>
    </row>
    <row r="155" spans="1:8" ht="12.75">
      <c r="A155" s="13" t="s">
        <v>34</v>
      </c>
      <c r="B155" s="14" t="s">
        <v>153</v>
      </c>
      <c r="C155" s="14" t="s">
        <v>85</v>
      </c>
      <c r="D155" s="14" t="s">
        <v>166</v>
      </c>
      <c r="E155" s="14" t="s">
        <v>35</v>
      </c>
      <c r="F155" s="16">
        <v>58000</v>
      </c>
      <c r="G155" s="16">
        <v>60000</v>
      </c>
      <c r="H155" s="16">
        <v>40000</v>
      </c>
    </row>
    <row r="156" spans="1:8" ht="26.25">
      <c r="A156" s="13" t="s">
        <v>167</v>
      </c>
      <c r="B156" s="14" t="s">
        <v>153</v>
      </c>
      <c r="C156" s="14" t="s">
        <v>85</v>
      </c>
      <c r="D156" s="14" t="s">
        <v>168</v>
      </c>
      <c r="E156" s="14"/>
      <c r="F156" s="16">
        <f>F157+F186</f>
        <v>1832000</v>
      </c>
      <c r="G156" s="16">
        <f>G157+G186</f>
        <v>682500</v>
      </c>
      <c r="H156" s="16">
        <f>H157+H186</f>
        <v>612000</v>
      </c>
    </row>
    <row r="157" spans="1:8" ht="26.25">
      <c r="A157" s="13" t="s">
        <v>169</v>
      </c>
      <c r="B157" s="14" t="s">
        <v>153</v>
      </c>
      <c r="C157" s="14" t="s">
        <v>85</v>
      </c>
      <c r="D157" s="14" t="s">
        <v>170</v>
      </c>
      <c r="E157" s="14"/>
      <c r="F157" s="16">
        <f>F158+F162+F166+F170+F174+F178+F182</f>
        <v>982000</v>
      </c>
      <c r="G157" s="16">
        <f>G158+G162+G166+G170+G174+G178+G182</f>
        <v>682500</v>
      </c>
      <c r="H157" s="16">
        <f>H158+H162+H166+H170+H174+H178+H182</f>
        <v>612000</v>
      </c>
    </row>
    <row r="158" spans="1:8" ht="12.75">
      <c r="A158" s="13" t="s">
        <v>171</v>
      </c>
      <c r="B158" s="14" t="s">
        <v>153</v>
      </c>
      <c r="C158" s="14" t="s">
        <v>85</v>
      </c>
      <c r="D158" s="14" t="s">
        <v>172</v>
      </c>
      <c r="E158" s="14"/>
      <c r="F158" s="16">
        <f aca="true" t="shared" si="19" ref="F158:H160">F159</f>
        <v>437000</v>
      </c>
      <c r="G158" s="16">
        <f t="shared" si="19"/>
        <v>452500</v>
      </c>
      <c r="H158" s="16">
        <f t="shared" si="19"/>
        <v>471000</v>
      </c>
    </row>
    <row r="159" spans="1:8" ht="39">
      <c r="A159" s="13" t="s">
        <v>173</v>
      </c>
      <c r="B159" s="14" t="s">
        <v>153</v>
      </c>
      <c r="C159" s="14" t="s">
        <v>85</v>
      </c>
      <c r="D159" s="14" t="s">
        <v>174</v>
      </c>
      <c r="E159" s="14"/>
      <c r="F159" s="16">
        <f t="shared" si="19"/>
        <v>437000</v>
      </c>
      <c r="G159" s="16">
        <f t="shared" si="19"/>
        <v>452500</v>
      </c>
      <c r="H159" s="16">
        <f t="shared" si="19"/>
        <v>471000</v>
      </c>
    </row>
    <row r="160" spans="1:8" ht="26.25">
      <c r="A160" s="13" t="s">
        <v>31</v>
      </c>
      <c r="B160" s="14" t="s">
        <v>153</v>
      </c>
      <c r="C160" s="14" t="s">
        <v>85</v>
      </c>
      <c r="D160" s="14" t="s">
        <v>174</v>
      </c>
      <c r="E160" s="14">
        <v>240</v>
      </c>
      <c r="F160" s="16">
        <f>F161</f>
        <v>437000</v>
      </c>
      <c r="G160" s="16">
        <f t="shared" si="19"/>
        <v>452500</v>
      </c>
      <c r="H160" s="16">
        <f t="shared" si="19"/>
        <v>471000</v>
      </c>
    </row>
    <row r="161" spans="1:8" ht="12.75">
      <c r="A161" s="13" t="s">
        <v>36</v>
      </c>
      <c r="B161" s="14" t="s">
        <v>153</v>
      </c>
      <c r="C161" s="14" t="s">
        <v>85</v>
      </c>
      <c r="D161" s="14" t="s">
        <v>174</v>
      </c>
      <c r="E161" s="14" t="s">
        <v>37</v>
      </c>
      <c r="F161" s="16">
        <v>437000</v>
      </c>
      <c r="G161" s="16">
        <v>452500</v>
      </c>
      <c r="H161" s="16">
        <v>471000</v>
      </c>
    </row>
    <row r="162" spans="1:8" ht="26.25">
      <c r="A162" s="13" t="s">
        <v>175</v>
      </c>
      <c r="B162" s="14" t="s">
        <v>153</v>
      </c>
      <c r="C162" s="14" t="s">
        <v>85</v>
      </c>
      <c r="D162" s="14" t="s">
        <v>176</v>
      </c>
      <c r="E162" s="14"/>
      <c r="F162" s="16">
        <f aca="true" t="shared" si="20" ref="F162:H164">F163</f>
        <v>75000</v>
      </c>
      <c r="G162" s="16">
        <f t="shared" si="20"/>
        <v>50000</v>
      </c>
      <c r="H162" s="16">
        <f t="shared" si="20"/>
        <v>20000</v>
      </c>
    </row>
    <row r="163" spans="1:8" ht="44.25" customHeight="1">
      <c r="A163" s="13" t="s">
        <v>177</v>
      </c>
      <c r="B163" s="14" t="s">
        <v>153</v>
      </c>
      <c r="C163" s="14" t="s">
        <v>85</v>
      </c>
      <c r="D163" s="14" t="s">
        <v>178</v>
      </c>
      <c r="E163" s="14"/>
      <c r="F163" s="16">
        <f t="shared" si="20"/>
        <v>75000</v>
      </c>
      <c r="G163" s="16">
        <f t="shared" si="20"/>
        <v>50000</v>
      </c>
      <c r="H163" s="16">
        <f t="shared" si="20"/>
        <v>20000</v>
      </c>
    </row>
    <row r="164" spans="1:8" ht="26.25">
      <c r="A164" s="13" t="s">
        <v>31</v>
      </c>
      <c r="B164" s="14" t="s">
        <v>153</v>
      </c>
      <c r="C164" s="14" t="s">
        <v>85</v>
      </c>
      <c r="D164" s="14" t="s">
        <v>178</v>
      </c>
      <c r="E164" s="14">
        <v>240</v>
      </c>
      <c r="F164" s="16">
        <f>F165</f>
        <v>75000</v>
      </c>
      <c r="G164" s="16">
        <v>50000</v>
      </c>
      <c r="H164" s="16">
        <f t="shared" si="20"/>
        <v>20000</v>
      </c>
    </row>
    <row r="165" spans="1:8" ht="12.75">
      <c r="A165" s="13" t="s">
        <v>34</v>
      </c>
      <c r="B165" s="14" t="s">
        <v>153</v>
      </c>
      <c r="C165" s="14" t="s">
        <v>85</v>
      </c>
      <c r="D165" s="14" t="s">
        <v>178</v>
      </c>
      <c r="E165" s="14" t="s">
        <v>35</v>
      </c>
      <c r="F165" s="16">
        <v>75000</v>
      </c>
      <c r="G165" s="16">
        <v>50000</v>
      </c>
      <c r="H165" s="16">
        <v>20000</v>
      </c>
    </row>
    <row r="166" spans="1:8" ht="12.75">
      <c r="A166" s="13" t="s">
        <v>179</v>
      </c>
      <c r="B166" s="14" t="s">
        <v>153</v>
      </c>
      <c r="C166" s="14" t="s">
        <v>85</v>
      </c>
      <c r="D166" s="14" t="s">
        <v>180</v>
      </c>
      <c r="E166" s="14"/>
      <c r="F166" s="16">
        <f>F167</f>
        <v>220000</v>
      </c>
      <c r="G166" s="16">
        <f>G167</f>
        <v>30000</v>
      </c>
      <c r="H166" s="16">
        <f>H167</f>
        <v>30000</v>
      </c>
    </row>
    <row r="167" spans="1:8" ht="39">
      <c r="A167" s="13" t="s">
        <v>181</v>
      </c>
      <c r="B167" s="14" t="s">
        <v>153</v>
      </c>
      <c r="C167" s="14" t="s">
        <v>85</v>
      </c>
      <c r="D167" s="14" t="s">
        <v>182</v>
      </c>
      <c r="E167" s="14"/>
      <c r="F167" s="16">
        <f aca="true" t="shared" si="21" ref="F167:H168">F168</f>
        <v>220000</v>
      </c>
      <c r="G167" s="16">
        <f t="shared" si="21"/>
        <v>30000</v>
      </c>
      <c r="H167" s="16">
        <f t="shared" si="21"/>
        <v>30000</v>
      </c>
    </row>
    <row r="168" spans="1:8" ht="26.25">
      <c r="A168" s="13" t="s">
        <v>31</v>
      </c>
      <c r="B168" s="14" t="s">
        <v>153</v>
      </c>
      <c r="C168" s="14" t="s">
        <v>85</v>
      </c>
      <c r="D168" s="14" t="s">
        <v>182</v>
      </c>
      <c r="E168" s="14">
        <v>240</v>
      </c>
      <c r="F168" s="16">
        <f t="shared" si="21"/>
        <v>220000</v>
      </c>
      <c r="G168" s="16">
        <f t="shared" si="21"/>
        <v>30000</v>
      </c>
      <c r="H168" s="16">
        <f t="shared" si="21"/>
        <v>30000</v>
      </c>
    </row>
    <row r="169" spans="1:9" ht="12.75">
      <c r="A169" s="13" t="s">
        <v>34</v>
      </c>
      <c r="B169" s="14" t="s">
        <v>153</v>
      </c>
      <c r="C169" s="14" t="s">
        <v>85</v>
      </c>
      <c r="D169" s="14" t="s">
        <v>182</v>
      </c>
      <c r="E169" s="14" t="s">
        <v>35</v>
      </c>
      <c r="F169" s="16">
        <f>65000+45000+20000+30000+60000</f>
        <v>220000</v>
      </c>
      <c r="G169" s="16">
        <v>30000</v>
      </c>
      <c r="H169" s="16">
        <v>30000</v>
      </c>
      <c r="I169" s="9"/>
    </row>
    <row r="170" spans="1:8" ht="12.75">
      <c r="A170" s="13" t="s">
        <v>183</v>
      </c>
      <c r="B170" s="14" t="s">
        <v>153</v>
      </c>
      <c r="C170" s="14" t="s">
        <v>85</v>
      </c>
      <c r="D170" s="14" t="s">
        <v>184</v>
      </c>
      <c r="E170" s="14"/>
      <c r="F170" s="16">
        <f aca="true" t="shared" si="22" ref="F170:H172">F171</f>
        <v>35000</v>
      </c>
      <c r="G170" s="16">
        <f t="shared" si="22"/>
        <v>35000</v>
      </c>
      <c r="H170" s="16">
        <f t="shared" si="22"/>
        <v>35000</v>
      </c>
    </row>
    <row r="171" spans="1:8" ht="39">
      <c r="A171" s="13" t="s">
        <v>185</v>
      </c>
      <c r="B171" s="14" t="s">
        <v>153</v>
      </c>
      <c r="C171" s="14" t="s">
        <v>85</v>
      </c>
      <c r="D171" s="14" t="s">
        <v>186</v>
      </c>
      <c r="E171" s="14"/>
      <c r="F171" s="16">
        <f t="shared" si="22"/>
        <v>35000</v>
      </c>
      <c r="G171" s="16">
        <f t="shared" si="22"/>
        <v>35000</v>
      </c>
      <c r="H171" s="16">
        <f t="shared" si="22"/>
        <v>35000</v>
      </c>
    </row>
    <row r="172" spans="1:8" ht="26.25">
      <c r="A172" s="13" t="s">
        <v>31</v>
      </c>
      <c r="B172" s="14" t="s">
        <v>153</v>
      </c>
      <c r="C172" s="14" t="s">
        <v>85</v>
      </c>
      <c r="D172" s="14" t="s">
        <v>186</v>
      </c>
      <c r="E172" s="14">
        <v>240</v>
      </c>
      <c r="F172" s="16">
        <f>F173</f>
        <v>35000</v>
      </c>
      <c r="G172" s="16">
        <f>G173</f>
        <v>35000</v>
      </c>
      <c r="H172" s="16">
        <f t="shared" si="22"/>
        <v>35000</v>
      </c>
    </row>
    <row r="173" spans="1:9" ht="12.75">
      <c r="A173" s="13" t="s">
        <v>34</v>
      </c>
      <c r="B173" s="14" t="s">
        <v>153</v>
      </c>
      <c r="C173" s="14" t="s">
        <v>85</v>
      </c>
      <c r="D173" s="14" t="s">
        <v>186</v>
      </c>
      <c r="E173" s="14" t="s">
        <v>35</v>
      </c>
      <c r="F173" s="16">
        <f>55000+95000-125000+10000</f>
        <v>35000</v>
      </c>
      <c r="G173" s="16">
        <v>35000</v>
      </c>
      <c r="H173" s="16">
        <v>35000</v>
      </c>
      <c r="I173" s="9"/>
    </row>
    <row r="174" spans="1:8" ht="12.75">
      <c r="A174" s="13" t="s">
        <v>187</v>
      </c>
      <c r="B174" s="14" t="s">
        <v>153</v>
      </c>
      <c r="C174" s="14" t="s">
        <v>85</v>
      </c>
      <c r="D174" s="14" t="s">
        <v>188</v>
      </c>
      <c r="E174" s="14"/>
      <c r="F174" s="16">
        <f aca="true" t="shared" si="23" ref="F174:H175">F175</f>
        <v>95000</v>
      </c>
      <c r="G174" s="16">
        <f t="shared" si="23"/>
        <v>50000</v>
      </c>
      <c r="H174" s="16">
        <f t="shared" si="23"/>
        <v>20000</v>
      </c>
    </row>
    <row r="175" spans="1:8" ht="39">
      <c r="A175" s="13" t="s">
        <v>189</v>
      </c>
      <c r="B175" s="14" t="s">
        <v>153</v>
      </c>
      <c r="C175" s="14" t="s">
        <v>85</v>
      </c>
      <c r="D175" s="14" t="s">
        <v>190</v>
      </c>
      <c r="E175" s="14"/>
      <c r="F175" s="16">
        <f t="shared" si="23"/>
        <v>95000</v>
      </c>
      <c r="G175" s="16">
        <f t="shared" si="23"/>
        <v>50000</v>
      </c>
      <c r="H175" s="16">
        <f t="shared" si="23"/>
        <v>20000</v>
      </c>
    </row>
    <row r="176" spans="1:8" ht="26.25">
      <c r="A176" s="13" t="s">
        <v>31</v>
      </c>
      <c r="B176" s="14" t="s">
        <v>153</v>
      </c>
      <c r="C176" s="14" t="s">
        <v>85</v>
      </c>
      <c r="D176" s="14" t="s">
        <v>190</v>
      </c>
      <c r="E176" s="14">
        <v>240</v>
      </c>
      <c r="F176" s="16">
        <f>F177</f>
        <v>95000</v>
      </c>
      <c r="G176" s="16">
        <f>G177</f>
        <v>50000</v>
      </c>
      <c r="H176" s="16">
        <f>H177</f>
        <v>20000</v>
      </c>
    </row>
    <row r="177" spans="1:8" ht="12.75">
      <c r="A177" s="13" t="s">
        <v>34</v>
      </c>
      <c r="B177" s="14" t="s">
        <v>153</v>
      </c>
      <c r="C177" s="14" t="s">
        <v>85</v>
      </c>
      <c r="D177" s="14" t="s">
        <v>190</v>
      </c>
      <c r="E177" s="14" t="s">
        <v>35</v>
      </c>
      <c r="F177" s="16">
        <v>95000</v>
      </c>
      <c r="G177" s="16">
        <f>G178</f>
        <v>50000</v>
      </c>
      <c r="H177" s="16">
        <v>20000</v>
      </c>
    </row>
    <row r="178" spans="1:8" ht="12.75">
      <c r="A178" s="13" t="s">
        <v>191</v>
      </c>
      <c r="B178" s="14" t="s">
        <v>153</v>
      </c>
      <c r="C178" s="14" t="s">
        <v>85</v>
      </c>
      <c r="D178" s="14" t="s">
        <v>192</v>
      </c>
      <c r="E178" s="14"/>
      <c r="F178" s="16">
        <f aca="true" t="shared" si="24" ref="F178:H180">F179</f>
        <v>80000</v>
      </c>
      <c r="G178" s="16">
        <f>G179</f>
        <v>50000</v>
      </c>
      <c r="H178" s="16">
        <f t="shared" si="24"/>
        <v>30000</v>
      </c>
    </row>
    <row r="179" spans="1:8" ht="26.25">
      <c r="A179" s="13" t="s">
        <v>193</v>
      </c>
      <c r="B179" s="14" t="s">
        <v>153</v>
      </c>
      <c r="C179" s="14" t="s">
        <v>85</v>
      </c>
      <c r="D179" s="14" t="s">
        <v>194</v>
      </c>
      <c r="E179" s="14"/>
      <c r="F179" s="16">
        <f t="shared" si="24"/>
        <v>80000</v>
      </c>
      <c r="G179" s="16">
        <f t="shared" si="24"/>
        <v>50000</v>
      </c>
      <c r="H179" s="16">
        <f t="shared" si="24"/>
        <v>30000</v>
      </c>
    </row>
    <row r="180" spans="1:8" ht="26.25">
      <c r="A180" s="13" t="s">
        <v>31</v>
      </c>
      <c r="B180" s="14" t="s">
        <v>153</v>
      </c>
      <c r="C180" s="14" t="s">
        <v>85</v>
      </c>
      <c r="D180" s="14" t="s">
        <v>194</v>
      </c>
      <c r="E180" s="14">
        <v>240</v>
      </c>
      <c r="F180" s="16">
        <f>F181</f>
        <v>80000</v>
      </c>
      <c r="G180" s="16">
        <f t="shared" si="24"/>
        <v>50000</v>
      </c>
      <c r="H180" s="16">
        <f t="shared" si="24"/>
        <v>30000</v>
      </c>
    </row>
    <row r="181" spans="1:9" ht="12.75">
      <c r="A181" s="13" t="s">
        <v>34</v>
      </c>
      <c r="B181" s="14" t="s">
        <v>153</v>
      </c>
      <c r="C181" s="14" t="s">
        <v>85</v>
      </c>
      <c r="D181" s="14" t="s">
        <v>194</v>
      </c>
      <c r="E181" s="14" t="s">
        <v>35</v>
      </c>
      <c r="F181" s="16">
        <f>65000+15000</f>
        <v>80000</v>
      </c>
      <c r="G181" s="16">
        <v>50000</v>
      </c>
      <c r="H181" s="16">
        <v>30000</v>
      </c>
      <c r="I181" s="9"/>
    </row>
    <row r="182" spans="1:8" ht="12.75">
      <c r="A182" s="13" t="s">
        <v>195</v>
      </c>
      <c r="B182" s="14" t="s">
        <v>153</v>
      </c>
      <c r="C182" s="14" t="s">
        <v>85</v>
      </c>
      <c r="D182" s="14" t="s">
        <v>196</v>
      </c>
      <c r="E182" s="14"/>
      <c r="F182" s="16">
        <f aca="true" t="shared" si="25" ref="F182:H184">F183</f>
        <v>40000</v>
      </c>
      <c r="G182" s="16">
        <f t="shared" si="25"/>
        <v>15000</v>
      </c>
      <c r="H182" s="16">
        <f t="shared" si="25"/>
        <v>6000</v>
      </c>
    </row>
    <row r="183" spans="1:8" ht="39">
      <c r="A183" s="13" t="s">
        <v>197</v>
      </c>
      <c r="B183" s="14" t="s">
        <v>153</v>
      </c>
      <c r="C183" s="14" t="s">
        <v>85</v>
      </c>
      <c r="D183" s="14" t="s">
        <v>198</v>
      </c>
      <c r="E183" s="14"/>
      <c r="F183" s="16">
        <f t="shared" si="25"/>
        <v>40000</v>
      </c>
      <c r="G183" s="16">
        <f t="shared" si="25"/>
        <v>15000</v>
      </c>
      <c r="H183" s="16">
        <f t="shared" si="25"/>
        <v>6000</v>
      </c>
    </row>
    <row r="184" spans="1:8" ht="26.25">
      <c r="A184" s="13" t="s">
        <v>31</v>
      </c>
      <c r="B184" s="14" t="s">
        <v>153</v>
      </c>
      <c r="C184" s="14" t="s">
        <v>85</v>
      </c>
      <c r="D184" s="14" t="s">
        <v>198</v>
      </c>
      <c r="E184" s="14">
        <v>240</v>
      </c>
      <c r="F184" s="16">
        <f>F185</f>
        <v>40000</v>
      </c>
      <c r="G184" s="16">
        <f t="shared" si="25"/>
        <v>15000</v>
      </c>
      <c r="H184" s="16">
        <f t="shared" si="25"/>
        <v>6000</v>
      </c>
    </row>
    <row r="185" spans="1:8" ht="12.75">
      <c r="A185" s="13" t="s">
        <v>34</v>
      </c>
      <c r="B185" s="14" t="s">
        <v>153</v>
      </c>
      <c r="C185" s="14" t="s">
        <v>85</v>
      </c>
      <c r="D185" s="14" t="s">
        <v>198</v>
      </c>
      <c r="E185" s="14" t="s">
        <v>35</v>
      </c>
      <c r="F185" s="16">
        <f>35000+5000</f>
        <v>40000</v>
      </c>
      <c r="G185" s="16">
        <v>15000</v>
      </c>
      <c r="H185" s="16">
        <v>6000</v>
      </c>
    </row>
    <row r="186" spans="1:8" ht="26.25">
      <c r="A186" s="13" t="s">
        <v>199</v>
      </c>
      <c r="B186" s="14" t="s">
        <v>153</v>
      </c>
      <c r="C186" s="14" t="s">
        <v>85</v>
      </c>
      <c r="D186" s="14" t="s">
        <v>200</v>
      </c>
      <c r="E186" s="14"/>
      <c r="F186" s="16">
        <f>F187+F191</f>
        <v>850000</v>
      </c>
      <c r="G186" s="16">
        <f>G187</f>
        <v>0</v>
      </c>
      <c r="H186" s="16">
        <f>H187</f>
        <v>0</v>
      </c>
    </row>
    <row r="187" spans="1:8" ht="26.25">
      <c r="A187" s="13" t="s">
        <v>201</v>
      </c>
      <c r="B187" s="14" t="s">
        <v>153</v>
      </c>
      <c r="C187" s="14" t="s">
        <v>85</v>
      </c>
      <c r="D187" s="14" t="s">
        <v>202</v>
      </c>
      <c r="E187" s="14"/>
      <c r="F187" s="16">
        <f aca="true" t="shared" si="26" ref="F187:G189">F188</f>
        <v>293200</v>
      </c>
      <c r="G187" s="16">
        <f t="shared" si="26"/>
        <v>0</v>
      </c>
      <c r="H187" s="16"/>
    </row>
    <row r="188" spans="1:8" ht="52.5">
      <c r="A188" s="13" t="s">
        <v>203</v>
      </c>
      <c r="B188" s="14" t="s">
        <v>204</v>
      </c>
      <c r="C188" s="14" t="s">
        <v>85</v>
      </c>
      <c r="D188" s="14" t="s">
        <v>205</v>
      </c>
      <c r="E188" s="14"/>
      <c r="F188" s="16">
        <f t="shared" si="26"/>
        <v>293200</v>
      </c>
      <c r="G188" s="16">
        <f t="shared" si="26"/>
        <v>0</v>
      </c>
      <c r="H188" s="16"/>
    </row>
    <row r="189" spans="1:8" ht="26.25">
      <c r="A189" s="13" t="s">
        <v>31</v>
      </c>
      <c r="B189" s="14" t="s">
        <v>153</v>
      </c>
      <c r="C189" s="14" t="s">
        <v>85</v>
      </c>
      <c r="D189" s="14" t="s">
        <v>205</v>
      </c>
      <c r="E189" s="14" t="s">
        <v>64</v>
      </c>
      <c r="F189" s="16">
        <f t="shared" si="26"/>
        <v>293200</v>
      </c>
      <c r="G189" s="16">
        <f t="shared" si="26"/>
        <v>0</v>
      </c>
      <c r="H189" s="16">
        <f>H190</f>
        <v>0</v>
      </c>
    </row>
    <row r="190" spans="1:9" ht="12.75">
      <c r="A190" s="13" t="s">
        <v>34</v>
      </c>
      <c r="B190" s="14" t="s">
        <v>153</v>
      </c>
      <c r="C190" s="14" t="s">
        <v>85</v>
      </c>
      <c r="D190" s="14" t="s">
        <v>205</v>
      </c>
      <c r="E190" s="14" t="s">
        <v>35</v>
      </c>
      <c r="F190" s="16">
        <f>270200+23000</f>
        <v>293200</v>
      </c>
      <c r="G190" s="16"/>
      <c r="H190" s="16"/>
      <c r="I190" s="9"/>
    </row>
    <row r="191" spans="1:8" ht="26.25">
      <c r="A191" s="13" t="s">
        <v>206</v>
      </c>
      <c r="B191" s="14" t="s">
        <v>153</v>
      </c>
      <c r="C191" s="14" t="s">
        <v>85</v>
      </c>
      <c r="D191" s="14" t="s">
        <v>207</v>
      </c>
      <c r="E191" s="14"/>
      <c r="F191" s="16">
        <f>F192</f>
        <v>556800</v>
      </c>
      <c r="G191" s="16"/>
      <c r="H191" s="16"/>
    </row>
    <row r="192" spans="1:8" ht="39">
      <c r="A192" s="13" t="s">
        <v>208</v>
      </c>
      <c r="B192" s="14" t="s">
        <v>153</v>
      </c>
      <c r="C192" s="14" t="s">
        <v>85</v>
      </c>
      <c r="D192" s="14" t="s">
        <v>209</v>
      </c>
      <c r="E192" s="14"/>
      <c r="F192" s="16">
        <f>F193</f>
        <v>556800</v>
      </c>
      <c r="G192" s="16"/>
      <c r="H192" s="16"/>
    </row>
    <row r="193" spans="1:8" ht="26.25">
      <c r="A193" s="13" t="s">
        <v>31</v>
      </c>
      <c r="B193" s="14" t="s">
        <v>153</v>
      </c>
      <c r="C193" s="14" t="s">
        <v>85</v>
      </c>
      <c r="D193" s="14" t="s">
        <v>209</v>
      </c>
      <c r="E193" s="14" t="s">
        <v>64</v>
      </c>
      <c r="F193" s="16">
        <f>F194</f>
        <v>556800</v>
      </c>
      <c r="G193" s="16"/>
      <c r="H193" s="16"/>
    </row>
    <row r="194" spans="1:8" ht="12.75">
      <c r="A194" s="13" t="s">
        <v>34</v>
      </c>
      <c r="B194" s="14" t="s">
        <v>153</v>
      </c>
      <c r="C194" s="14" t="s">
        <v>85</v>
      </c>
      <c r="D194" s="14" t="s">
        <v>209</v>
      </c>
      <c r="E194" s="14" t="s">
        <v>35</v>
      </c>
      <c r="F194" s="16">
        <v>556800</v>
      </c>
      <c r="G194" s="16"/>
      <c r="H194" s="16"/>
    </row>
    <row r="195" spans="1:8" ht="12.75">
      <c r="A195" s="12" t="s">
        <v>210</v>
      </c>
      <c r="B195" s="10" t="s">
        <v>61</v>
      </c>
      <c r="C195" s="10" t="s">
        <v>11</v>
      </c>
      <c r="D195" s="10"/>
      <c r="E195" s="10"/>
      <c r="F195" s="22">
        <f>F196+F202</f>
        <v>28000</v>
      </c>
      <c r="G195" s="22">
        <f>G196+G202</f>
        <v>23000</v>
      </c>
      <c r="H195" s="22">
        <f>H196+H202</f>
        <v>22000</v>
      </c>
    </row>
    <row r="196" spans="1:8" ht="29.25" customHeight="1">
      <c r="A196" s="23" t="s">
        <v>211</v>
      </c>
      <c r="B196" s="14" t="s">
        <v>61</v>
      </c>
      <c r="C196" s="14" t="s">
        <v>153</v>
      </c>
      <c r="D196" s="18"/>
      <c r="E196" s="18"/>
      <c r="F196" s="16">
        <f aca="true" t="shared" si="27" ref="F196:H199">F197</f>
        <v>10000</v>
      </c>
      <c r="G196" s="16">
        <f t="shared" si="27"/>
        <v>13000</v>
      </c>
      <c r="H196" s="16">
        <f t="shared" si="27"/>
        <v>12000</v>
      </c>
    </row>
    <row r="197" spans="1:8" ht="26.25">
      <c r="A197" s="13" t="s">
        <v>52</v>
      </c>
      <c r="B197" s="14" t="s">
        <v>61</v>
      </c>
      <c r="C197" s="14" t="s">
        <v>153</v>
      </c>
      <c r="D197" s="14" t="s">
        <v>53</v>
      </c>
      <c r="E197" s="18"/>
      <c r="F197" s="16">
        <f t="shared" si="27"/>
        <v>10000</v>
      </c>
      <c r="G197" s="16">
        <f t="shared" si="27"/>
        <v>13000</v>
      </c>
      <c r="H197" s="16">
        <f t="shared" si="27"/>
        <v>12000</v>
      </c>
    </row>
    <row r="198" spans="1:8" ht="12.75">
      <c r="A198" s="13" t="s">
        <v>72</v>
      </c>
      <c r="B198" s="14" t="s">
        <v>61</v>
      </c>
      <c r="C198" s="14" t="s">
        <v>153</v>
      </c>
      <c r="D198" s="14" t="s">
        <v>55</v>
      </c>
      <c r="E198" s="18"/>
      <c r="F198" s="16">
        <f t="shared" si="27"/>
        <v>10000</v>
      </c>
      <c r="G198" s="16">
        <f t="shared" si="27"/>
        <v>13000</v>
      </c>
      <c r="H198" s="16">
        <f t="shared" si="27"/>
        <v>12000</v>
      </c>
    </row>
    <row r="199" spans="1:8" ht="52.5">
      <c r="A199" s="23" t="s">
        <v>212</v>
      </c>
      <c r="B199" s="14" t="s">
        <v>61</v>
      </c>
      <c r="C199" s="14" t="s">
        <v>153</v>
      </c>
      <c r="D199" s="14" t="s">
        <v>213</v>
      </c>
      <c r="E199" s="18"/>
      <c r="F199" s="16">
        <f>F200</f>
        <v>10000</v>
      </c>
      <c r="G199" s="16">
        <f t="shared" si="27"/>
        <v>13000</v>
      </c>
      <c r="H199" s="16">
        <f t="shared" si="27"/>
        <v>12000</v>
      </c>
    </row>
    <row r="200" spans="1:8" ht="26.25">
      <c r="A200" s="13" t="s">
        <v>31</v>
      </c>
      <c r="B200" s="14" t="s">
        <v>61</v>
      </c>
      <c r="C200" s="14" t="s">
        <v>153</v>
      </c>
      <c r="D200" s="14" t="s">
        <v>213</v>
      </c>
      <c r="E200" s="18">
        <v>240</v>
      </c>
      <c r="F200" s="16">
        <f>F201</f>
        <v>10000</v>
      </c>
      <c r="G200" s="16">
        <f>G201</f>
        <v>13000</v>
      </c>
      <c r="H200" s="16">
        <f>H201</f>
        <v>12000</v>
      </c>
    </row>
    <row r="201" spans="1:8" ht="12.75">
      <c r="A201" s="13" t="s">
        <v>34</v>
      </c>
      <c r="B201" s="14" t="s">
        <v>61</v>
      </c>
      <c r="C201" s="14" t="s">
        <v>153</v>
      </c>
      <c r="D201" s="14" t="s">
        <v>213</v>
      </c>
      <c r="E201" s="18">
        <v>244</v>
      </c>
      <c r="F201" s="16">
        <v>10000</v>
      </c>
      <c r="G201" s="16">
        <v>13000</v>
      </c>
      <c r="H201" s="16">
        <v>12000</v>
      </c>
    </row>
    <row r="202" spans="1:8" ht="12.75">
      <c r="A202" s="13" t="s">
        <v>214</v>
      </c>
      <c r="B202" s="14" t="s">
        <v>61</v>
      </c>
      <c r="C202" s="14" t="s">
        <v>61</v>
      </c>
      <c r="D202" s="14"/>
      <c r="E202" s="14"/>
      <c r="F202" s="16">
        <f aca="true" t="shared" si="28" ref="F202:H206">F203</f>
        <v>18000</v>
      </c>
      <c r="G202" s="16">
        <f t="shared" si="28"/>
        <v>10000</v>
      </c>
      <c r="H202" s="16">
        <f t="shared" si="28"/>
        <v>10000</v>
      </c>
    </row>
    <row r="203" spans="1:8" ht="26.25">
      <c r="A203" s="13" t="s">
        <v>52</v>
      </c>
      <c r="B203" s="14" t="s">
        <v>61</v>
      </c>
      <c r="C203" s="14" t="s">
        <v>61</v>
      </c>
      <c r="D203" s="14" t="s">
        <v>53</v>
      </c>
      <c r="E203" s="14"/>
      <c r="F203" s="16">
        <f t="shared" si="28"/>
        <v>18000</v>
      </c>
      <c r="G203" s="16">
        <f t="shared" si="28"/>
        <v>10000</v>
      </c>
      <c r="H203" s="16">
        <f t="shared" si="28"/>
        <v>10000</v>
      </c>
    </row>
    <row r="204" spans="1:8" ht="12.75">
      <c r="A204" s="13" t="s">
        <v>72</v>
      </c>
      <c r="B204" s="14" t="s">
        <v>61</v>
      </c>
      <c r="C204" s="14" t="s">
        <v>61</v>
      </c>
      <c r="D204" s="14" t="s">
        <v>55</v>
      </c>
      <c r="E204" s="14"/>
      <c r="F204" s="16">
        <f t="shared" si="28"/>
        <v>18000</v>
      </c>
      <c r="G204" s="16">
        <f t="shared" si="28"/>
        <v>10000</v>
      </c>
      <c r="H204" s="16">
        <f t="shared" si="28"/>
        <v>10000</v>
      </c>
    </row>
    <row r="205" spans="1:8" ht="26.25">
      <c r="A205" s="13" t="s">
        <v>215</v>
      </c>
      <c r="B205" s="14" t="s">
        <v>61</v>
      </c>
      <c r="C205" s="14" t="s">
        <v>61</v>
      </c>
      <c r="D205" s="14" t="s">
        <v>216</v>
      </c>
      <c r="E205" s="14"/>
      <c r="F205" s="16">
        <f t="shared" si="28"/>
        <v>18000</v>
      </c>
      <c r="G205" s="16">
        <f t="shared" si="28"/>
        <v>10000</v>
      </c>
      <c r="H205" s="16">
        <f t="shared" si="28"/>
        <v>10000</v>
      </c>
    </row>
    <row r="206" spans="1:8" ht="26.25">
      <c r="A206" s="13" t="s">
        <v>31</v>
      </c>
      <c r="B206" s="14" t="s">
        <v>61</v>
      </c>
      <c r="C206" s="14" t="s">
        <v>61</v>
      </c>
      <c r="D206" s="14" t="s">
        <v>216</v>
      </c>
      <c r="E206" s="14">
        <v>240</v>
      </c>
      <c r="F206" s="16">
        <f>F207</f>
        <v>18000</v>
      </c>
      <c r="G206" s="16">
        <f t="shared" si="28"/>
        <v>10000</v>
      </c>
      <c r="H206" s="16">
        <f t="shared" si="28"/>
        <v>10000</v>
      </c>
    </row>
    <row r="207" spans="1:9" ht="12.75">
      <c r="A207" s="13" t="s">
        <v>34</v>
      </c>
      <c r="B207" s="14" t="s">
        <v>61</v>
      </c>
      <c r="C207" s="14" t="s">
        <v>61</v>
      </c>
      <c r="D207" s="14" t="s">
        <v>216</v>
      </c>
      <c r="E207" s="14" t="s">
        <v>35</v>
      </c>
      <c r="F207" s="16">
        <f>10000+8000</f>
        <v>18000</v>
      </c>
      <c r="G207" s="16">
        <v>10000</v>
      </c>
      <c r="H207" s="16">
        <v>10000</v>
      </c>
      <c r="I207" s="9"/>
    </row>
    <row r="208" spans="1:9" ht="12.75">
      <c r="A208" s="12" t="s">
        <v>217</v>
      </c>
      <c r="B208" s="10" t="s">
        <v>218</v>
      </c>
      <c r="C208" s="10" t="s">
        <v>11</v>
      </c>
      <c r="D208" s="10"/>
      <c r="E208" s="10"/>
      <c r="F208" s="22">
        <f>F209+F215</f>
        <v>53000</v>
      </c>
      <c r="G208" s="22">
        <f>G209+G215</f>
        <v>25000</v>
      </c>
      <c r="H208" s="22">
        <f>H209+H215</f>
        <v>35000</v>
      </c>
      <c r="I208" s="9"/>
    </row>
    <row r="209" spans="1:9" ht="12.75">
      <c r="A209" s="13" t="s">
        <v>219</v>
      </c>
      <c r="B209" s="14" t="s">
        <v>218</v>
      </c>
      <c r="C209" s="14" t="s">
        <v>13</v>
      </c>
      <c r="D209" s="14"/>
      <c r="E209" s="14"/>
      <c r="F209" s="16">
        <f aca="true" t="shared" si="29" ref="F209:H213">F210</f>
        <v>18000</v>
      </c>
      <c r="G209" s="16">
        <f t="shared" si="29"/>
        <v>15000</v>
      </c>
      <c r="H209" s="16">
        <f t="shared" si="29"/>
        <v>15000</v>
      </c>
      <c r="I209" s="9"/>
    </row>
    <row r="210" spans="1:9" ht="26.25">
      <c r="A210" s="13" t="s">
        <v>52</v>
      </c>
      <c r="B210" s="14" t="s">
        <v>218</v>
      </c>
      <c r="C210" s="14" t="s">
        <v>13</v>
      </c>
      <c r="D210" s="14" t="s">
        <v>53</v>
      </c>
      <c r="E210" s="14"/>
      <c r="F210" s="16">
        <f t="shared" si="29"/>
        <v>18000</v>
      </c>
      <c r="G210" s="16">
        <f t="shared" si="29"/>
        <v>15000</v>
      </c>
      <c r="H210" s="16">
        <f t="shared" si="29"/>
        <v>15000</v>
      </c>
      <c r="I210" s="9"/>
    </row>
    <row r="211" spans="1:9" ht="12.75">
      <c r="A211" s="13" t="s">
        <v>72</v>
      </c>
      <c r="B211" s="14" t="s">
        <v>218</v>
      </c>
      <c r="C211" s="14" t="s">
        <v>13</v>
      </c>
      <c r="D211" s="14" t="s">
        <v>55</v>
      </c>
      <c r="E211" s="14"/>
      <c r="F211" s="16">
        <f t="shared" si="29"/>
        <v>18000</v>
      </c>
      <c r="G211" s="16">
        <f t="shared" si="29"/>
        <v>15000</v>
      </c>
      <c r="H211" s="16">
        <f t="shared" si="29"/>
        <v>15000</v>
      </c>
      <c r="I211" s="9"/>
    </row>
    <row r="212" spans="1:9" ht="26.25">
      <c r="A212" s="13" t="s">
        <v>220</v>
      </c>
      <c r="B212" s="14" t="s">
        <v>218</v>
      </c>
      <c r="C212" s="14" t="s">
        <v>13</v>
      </c>
      <c r="D212" s="14" t="s">
        <v>221</v>
      </c>
      <c r="E212" s="14"/>
      <c r="F212" s="16">
        <f t="shared" si="29"/>
        <v>18000</v>
      </c>
      <c r="G212" s="16">
        <f t="shared" si="29"/>
        <v>15000</v>
      </c>
      <c r="H212" s="16">
        <f t="shared" si="29"/>
        <v>15000</v>
      </c>
      <c r="I212" s="9"/>
    </row>
    <row r="213" spans="1:9" ht="26.25">
      <c r="A213" s="13" t="s">
        <v>31</v>
      </c>
      <c r="B213" s="14" t="s">
        <v>218</v>
      </c>
      <c r="C213" s="14" t="s">
        <v>13</v>
      </c>
      <c r="D213" s="14" t="s">
        <v>221</v>
      </c>
      <c r="E213" s="14">
        <v>240</v>
      </c>
      <c r="F213" s="16">
        <f>F214</f>
        <v>18000</v>
      </c>
      <c r="G213" s="16">
        <f t="shared" si="29"/>
        <v>15000</v>
      </c>
      <c r="H213" s="16">
        <f t="shared" si="29"/>
        <v>15000</v>
      </c>
      <c r="I213" s="9"/>
    </row>
    <row r="214" spans="1:9" ht="12.75">
      <c r="A214" s="13" t="s">
        <v>34</v>
      </c>
      <c r="B214" s="14" t="s">
        <v>218</v>
      </c>
      <c r="C214" s="14" t="s">
        <v>13</v>
      </c>
      <c r="D214" s="14" t="s">
        <v>221</v>
      </c>
      <c r="E214" s="14" t="s">
        <v>35</v>
      </c>
      <c r="F214" s="16">
        <f>10000+8000</f>
        <v>18000</v>
      </c>
      <c r="G214" s="16">
        <v>15000</v>
      </c>
      <c r="H214" s="16">
        <v>15000</v>
      </c>
      <c r="I214" s="9"/>
    </row>
    <row r="215" spans="1:8" ht="12.75">
      <c r="A215" s="13" t="s">
        <v>222</v>
      </c>
      <c r="B215" s="14" t="s">
        <v>218</v>
      </c>
      <c r="C215" s="14" t="s">
        <v>28</v>
      </c>
      <c r="D215" s="14"/>
      <c r="E215" s="14"/>
      <c r="F215" s="16">
        <f aca="true" t="shared" si="30" ref="F215:H219">F216</f>
        <v>35000</v>
      </c>
      <c r="G215" s="16">
        <f t="shared" si="30"/>
        <v>10000</v>
      </c>
      <c r="H215" s="16">
        <f t="shared" si="30"/>
        <v>20000</v>
      </c>
    </row>
    <row r="216" spans="1:8" ht="26.25">
      <c r="A216" s="13" t="s">
        <v>52</v>
      </c>
      <c r="B216" s="14" t="s">
        <v>218</v>
      </c>
      <c r="C216" s="14" t="s">
        <v>28</v>
      </c>
      <c r="D216" s="14" t="s">
        <v>53</v>
      </c>
      <c r="E216" s="14"/>
      <c r="F216" s="16">
        <f t="shared" si="30"/>
        <v>35000</v>
      </c>
      <c r="G216" s="16">
        <f t="shared" si="30"/>
        <v>10000</v>
      </c>
      <c r="H216" s="16">
        <f t="shared" si="30"/>
        <v>20000</v>
      </c>
    </row>
    <row r="217" spans="1:8" ht="12.75">
      <c r="A217" s="13" t="s">
        <v>72</v>
      </c>
      <c r="B217" s="14" t="s">
        <v>218</v>
      </c>
      <c r="C217" s="14" t="s">
        <v>28</v>
      </c>
      <c r="D217" s="14" t="s">
        <v>55</v>
      </c>
      <c r="E217" s="14"/>
      <c r="F217" s="16">
        <f t="shared" si="30"/>
        <v>35000</v>
      </c>
      <c r="G217" s="16">
        <f t="shared" si="30"/>
        <v>10000</v>
      </c>
      <c r="H217" s="16">
        <f t="shared" si="30"/>
        <v>20000</v>
      </c>
    </row>
    <row r="218" spans="1:8" ht="26.25">
      <c r="A218" s="13" t="s">
        <v>223</v>
      </c>
      <c r="B218" s="14" t="s">
        <v>218</v>
      </c>
      <c r="C218" s="14" t="s">
        <v>28</v>
      </c>
      <c r="D218" s="14" t="s">
        <v>224</v>
      </c>
      <c r="E218" s="14"/>
      <c r="F218" s="16">
        <f t="shared" si="30"/>
        <v>35000</v>
      </c>
      <c r="G218" s="16">
        <f t="shared" si="30"/>
        <v>10000</v>
      </c>
      <c r="H218" s="16">
        <f t="shared" si="30"/>
        <v>20000</v>
      </c>
    </row>
    <row r="219" spans="1:8" ht="26.25">
      <c r="A219" s="13" t="s">
        <v>31</v>
      </c>
      <c r="B219" s="14" t="s">
        <v>218</v>
      </c>
      <c r="C219" s="14" t="s">
        <v>28</v>
      </c>
      <c r="D219" s="14" t="s">
        <v>224</v>
      </c>
      <c r="E219" s="14" t="s">
        <v>64</v>
      </c>
      <c r="F219" s="16">
        <f t="shared" si="30"/>
        <v>35000</v>
      </c>
      <c r="G219" s="16">
        <f t="shared" si="30"/>
        <v>10000</v>
      </c>
      <c r="H219" s="16">
        <f t="shared" si="30"/>
        <v>20000</v>
      </c>
    </row>
    <row r="220" spans="1:8" ht="12.75">
      <c r="A220" s="13" t="s">
        <v>34</v>
      </c>
      <c r="B220" s="14" t="s">
        <v>218</v>
      </c>
      <c r="C220" s="14" t="s">
        <v>28</v>
      </c>
      <c r="D220" s="14" t="s">
        <v>224</v>
      </c>
      <c r="E220" s="14" t="s">
        <v>35</v>
      </c>
      <c r="F220" s="16">
        <f>10000+10000+10000+5000</f>
        <v>35000</v>
      </c>
      <c r="G220" s="16">
        <v>10000</v>
      </c>
      <c r="H220" s="16">
        <v>20000</v>
      </c>
    </row>
    <row r="221" spans="1:8" ht="12.75">
      <c r="A221" s="12" t="s">
        <v>225</v>
      </c>
      <c r="B221" s="10">
        <v>10</v>
      </c>
      <c r="C221" s="10" t="s">
        <v>11</v>
      </c>
      <c r="D221" s="10"/>
      <c r="E221" s="10"/>
      <c r="F221" s="22">
        <f aca="true" t="shared" si="31" ref="F221:H226">F222</f>
        <v>147000</v>
      </c>
      <c r="G221" s="22">
        <f t="shared" si="31"/>
        <v>147000</v>
      </c>
      <c r="H221" s="22">
        <f t="shared" si="31"/>
        <v>147000</v>
      </c>
    </row>
    <row r="222" spans="1:8" ht="12.75">
      <c r="A222" s="13" t="s">
        <v>226</v>
      </c>
      <c r="B222" s="14">
        <v>10</v>
      </c>
      <c r="C222" s="14" t="s">
        <v>13</v>
      </c>
      <c r="D222" s="14"/>
      <c r="E222" s="14"/>
      <c r="F222" s="16">
        <f t="shared" si="31"/>
        <v>147000</v>
      </c>
      <c r="G222" s="16">
        <f t="shared" si="31"/>
        <v>147000</v>
      </c>
      <c r="H222" s="16">
        <f t="shared" si="31"/>
        <v>147000</v>
      </c>
    </row>
    <row r="223" spans="1:8" ht="26.25">
      <c r="A223" s="13" t="s">
        <v>52</v>
      </c>
      <c r="B223" s="14">
        <v>10</v>
      </c>
      <c r="C223" s="14" t="s">
        <v>13</v>
      </c>
      <c r="D223" s="14" t="s">
        <v>53</v>
      </c>
      <c r="E223" s="14"/>
      <c r="F223" s="16">
        <f t="shared" si="31"/>
        <v>147000</v>
      </c>
      <c r="G223" s="16">
        <f t="shared" si="31"/>
        <v>147000</v>
      </c>
      <c r="H223" s="16">
        <f t="shared" si="31"/>
        <v>147000</v>
      </c>
    </row>
    <row r="224" spans="1:8" ht="12.75">
      <c r="A224" s="13" t="s">
        <v>72</v>
      </c>
      <c r="B224" s="14">
        <v>10</v>
      </c>
      <c r="C224" s="14" t="s">
        <v>13</v>
      </c>
      <c r="D224" s="14" t="s">
        <v>55</v>
      </c>
      <c r="E224" s="14"/>
      <c r="F224" s="16">
        <f t="shared" si="31"/>
        <v>147000</v>
      </c>
      <c r="G224" s="16">
        <f t="shared" si="31"/>
        <v>147000</v>
      </c>
      <c r="H224" s="16">
        <f t="shared" si="31"/>
        <v>147000</v>
      </c>
    </row>
    <row r="225" spans="1:8" ht="12.75">
      <c r="A225" s="13" t="s">
        <v>227</v>
      </c>
      <c r="B225" s="14">
        <v>10</v>
      </c>
      <c r="C225" s="14" t="s">
        <v>13</v>
      </c>
      <c r="D225" s="14" t="s">
        <v>228</v>
      </c>
      <c r="E225" s="14"/>
      <c r="F225" s="16">
        <f t="shared" si="31"/>
        <v>147000</v>
      </c>
      <c r="G225" s="16">
        <f t="shared" si="31"/>
        <v>147000</v>
      </c>
      <c r="H225" s="16">
        <f t="shared" si="31"/>
        <v>147000</v>
      </c>
    </row>
    <row r="226" spans="1:8" ht="12.75">
      <c r="A226" s="13" t="s">
        <v>229</v>
      </c>
      <c r="B226" s="14">
        <v>10</v>
      </c>
      <c r="C226" s="14" t="s">
        <v>13</v>
      </c>
      <c r="D226" s="14" t="s">
        <v>228</v>
      </c>
      <c r="E226" s="14">
        <v>310</v>
      </c>
      <c r="F226" s="16">
        <f>F227</f>
        <v>147000</v>
      </c>
      <c r="G226" s="16">
        <f t="shared" si="31"/>
        <v>147000</v>
      </c>
      <c r="H226" s="16">
        <f t="shared" si="31"/>
        <v>147000</v>
      </c>
    </row>
    <row r="227" spans="1:8" ht="12.75">
      <c r="A227" s="13" t="s">
        <v>230</v>
      </c>
      <c r="B227" s="14">
        <v>10</v>
      </c>
      <c r="C227" s="14" t="s">
        <v>13</v>
      </c>
      <c r="D227" s="14" t="s">
        <v>228</v>
      </c>
      <c r="E227" s="14" t="s">
        <v>231</v>
      </c>
      <c r="F227" s="16">
        <v>147000</v>
      </c>
      <c r="G227" s="16">
        <v>147000</v>
      </c>
      <c r="H227" s="16">
        <v>147000</v>
      </c>
    </row>
    <row r="228" spans="1:8" ht="12.75">
      <c r="A228" s="12" t="s">
        <v>232</v>
      </c>
      <c r="B228" s="10">
        <v>11</v>
      </c>
      <c r="C228" s="10" t="s">
        <v>11</v>
      </c>
      <c r="D228" s="10"/>
      <c r="E228" s="10"/>
      <c r="F228" s="22">
        <f aca="true" t="shared" si="32" ref="F228:H233">F229</f>
        <v>4400</v>
      </c>
      <c r="G228" s="22">
        <f t="shared" si="32"/>
        <v>2000</v>
      </c>
      <c r="H228" s="22">
        <f t="shared" si="32"/>
        <v>2000</v>
      </c>
    </row>
    <row r="229" spans="1:8" ht="12.75">
      <c r="A229" s="13" t="s">
        <v>233</v>
      </c>
      <c r="B229" s="14">
        <v>11</v>
      </c>
      <c r="C229" s="14" t="s">
        <v>13</v>
      </c>
      <c r="D229" s="14"/>
      <c r="E229" s="14"/>
      <c r="F229" s="16">
        <f t="shared" si="32"/>
        <v>4400</v>
      </c>
      <c r="G229" s="16">
        <f t="shared" si="32"/>
        <v>2000</v>
      </c>
      <c r="H229" s="16">
        <f t="shared" si="32"/>
        <v>2000</v>
      </c>
    </row>
    <row r="230" spans="1:8" ht="26.25">
      <c r="A230" s="13" t="s">
        <v>52</v>
      </c>
      <c r="B230" s="14">
        <v>11</v>
      </c>
      <c r="C230" s="14" t="s">
        <v>13</v>
      </c>
      <c r="D230" s="14" t="s">
        <v>53</v>
      </c>
      <c r="E230" s="14"/>
      <c r="F230" s="16">
        <f t="shared" si="32"/>
        <v>4400</v>
      </c>
      <c r="G230" s="16">
        <f t="shared" si="32"/>
        <v>2000</v>
      </c>
      <c r="H230" s="16">
        <f t="shared" si="32"/>
        <v>2000</v>
      </c>
    </row>
    <row r="231" spans="1:8" ht="12.75">
      <c r="A231" s="13" t="s">
        <v>72</v>
      </c>
      <c r="B231" s="14">
        <v>11</v>
      </c>
      <c r="C231" s="14" t="s">
        <v>13</v>
      </c>
      <c r="D231" s="14" t="s">
        <v>55</v>
      </c>
      <c r="E231" s="14"/>
      <c r="F231" s="16">
        <f t="shared" si="32"/>
        <v>4400</v>
      </c>
      <c r="G231" s="16">
        <f t="shared" si="32"/>
        <v>2000</v>
      </c>
      <c r="H231" s="16">
        <f t="shared" si="32"/>
        <v>2000</v>
      </c>
    </row>
    <row r="232" spans="1:8" ht="26.25">
      <c r="A232" s="13" t="s">
        <v>234</v>
      </c>
      <c r="B232" s="14">
        <v>11</v>
      </c>
      <c r="C232" s="14" t="s">
        <v>13</v>
      </c>
      <c r="D232" s="14" t="s">
        <v>235</v>
      </c>
      <c r="E232" s="14"/>
      <c r="F232" s="16">
        <f t="shared" si="32"/>
        <v>4400</v>
      </c>
      <c r="G232" s="16">
        <f t="shared" si="32"/>
        <v>2000</v>
      </c>
      <c r="H232" s="16">
        <f t="shared" si="32"/>
        <v>2000</v>
      </c>
    </row>
    <row r="233" spans="1:8" ht="26.25">
      <c r="A233" s="13" t="s">
        <v>31</v>
      </c>
      <c r="B233" s="14">
        <v>11</v>
      </c>
      <c r="C233" s="14" t="s">
        <v>13</v>
      </c>
      <c r="D233" s="14" t="s">
        <v>235</v>
      </c>
      <c r="E233" s="14">
        <v>240</v>
      </c>
      <c r="F233" s="16">
        <f>F234</f>
        <v>4400</v>
      </c>
      <c r="G233" s="16">
        <f t="shared" si="32"/>
        <v>2000</v>
      </c>
      <c r="H233" s="16">
        <f t="shared" si="32"/>
        <v>2000</v>
      </c>
    </row>
    <row r="234" spans="1:9" ht="12.75">
      <c r="A234" s="13" t="s">
        <v>34</v>
      </c>
      <c r="B234" s="14">
        <v>11</v>
      </c>
      <c r="C234" s="14" t="s">
        <v>13</v>
      </c>
      <c r="D234" s="14" t="s">
        <v>235</v>
      </c>
      <c r="E234" s="14" t="s">
        <v>35</v>
      </c>
      <c r="F234" s="16">
        <f>3000+1400</f>
        <v>4400</v>
      </c>
      <c r="G234" s="16">
        <v>2000</v>
      </c>
      <c r="H234" s="16">
        <v>2000</v>
      </c>
      <c r="I234" s="9"/>
    </row>
    <row r="235" spans="1:8" ht="12.75">
      <c r="A235" s="12" t="s">
        <v>236</v>
      </c>
      <c r="B235" s="10">
        <v>12</v>
      </c>
      <c r="C235" s="10" t="s">
        <v>11</v>
      </c>
      <c r="D235" s="10"/>
      <c r="E235" s="10"/>
      <c r="F235" s="22">
        <f aca="true" t="shared" si="33" ref="F235:H239">F236</f>
        <v>2100</v>
      </c>
      <c r="G235" s="22">
        <f t="shared" si="33"/>
        <v>1800</v>
      </c>
      <c r="H235" s="22">
        <f t="shared" si="33"/>
        <v>1800</v>
      </c>
    </row>
    <row r="236" spans="1:8" ht="12.75">
      <c r="A236" s="13" t="s">
        <v>237</v>
      </c>
      <c r="B236" s="14">
        <v>12</v>
      </c>
      <c r="C236" s="14" t="s">
        <v>15</v>
      </c>
      <c r="D236" s="14"/>
      <c r="E236" s="14"/>
      <c r="F236" s="16">
        <f t="shared" si="33"/>
        <v>2100</v>
      </c>
      <c r="G236" s="16">
        <f t="shared" si="33"/>
        <v>1800</v>
      </c>
      <c r="H236" s="16">
        <f t="shared" si="33"/>
        <v>1800</v>
      </c>
    </row>
    <row r="237" spans="1:8" ht="26.25">
      <c r="A237" s="13" t="s">
        <v>52</v>
      </c>
      <c r="B237" s="14">
        <v>12</v>
      </c>
      <c r="C237" s="14" t="s">
        <v>15</v>
      </c>
      <c r="D237" s="14" t="s">
        <v>53</v>
      </c>
      <c r="E237" s="14"/>
      <c r="F237" s="16">
        <f t="shared" si="33"/>
        <v>2100</v>
      </c>
      <c r="G237" s="16">
        <f t="shared" si="33"/>
        <v>1800</v>
      </c>
      <c r="H237" s="16">
        <f t="shared" si="33"/>
        <v>1800</v>
      </c>
    </row>
    <row r="238" spans="1:8" ht="12.75">
      <c r="A238" s="13" t="s">
        <v>72</v>
      </c>
      <c r="B238" s="14">
        <v>12</v>
      </c>
      <c r="C238" s="14" t="s">
        <v>15</v>
      </c>
      <c r="D238" s="14" t="s">
        <v>55</v>
      </c>
      <c r="E238" s="14"/>
      <c r="F238" s="16">
        <f t="shared" si="33"/>
        <v>2100</v>
      </c>
      <c r="G238" s="16">
        <f t="shared" si="33"/>
        <v>1800</v>
      </c>
      <c r="H238" s="16">
        <f t="shared" si="33"/>
        <v>1800</v>
      </c>
    </row>
    <row r="239" spans="1:8" ht="26.25">
      <c r="A239" s="13" t="s">
        <v>238</v>
      </c>
      <c r="B239" s="14">
        <v>12</v>
      </c>
      <c r="C239" s="14" t="s">
        <v>15</v>
      </c>
      <c r="D239" s="14" t="s">
        <v>239</v>
      </c>
      <c r="E239" s="14"/>
      <c r="F239" s="16">
        <f t="shared" si="33"/>
        <v>2100</v>
      </c>
      <c r="G239" s="16">
        <f t="shared" si="33"/>
        <v>1800</v>
      </c>
      <c r="H239" s="16">
        <f t="shared" si="33"/>
        <v>1800</v>
      </c>
    </row>
    <row r="240" spans="1:8" ht="26.25">
      <c r="A240" s="13" t="s">
        <v>31</v>
      </c>
      <c r="B240" s="14">
        <v>12</v>
      </c>
      <c r="C240" s="14" t="s">
        <v>15</v>
      </c>
      <c r="D240" s="14" t="s">
        <v>239</v>
      </c>
      <c r="E240" s="14">
        <v>240</v>
      </c>
      <c r="F240" s="16">
        <f>F241+F242</f>
        <v>2100</v>
      </c>
      <c r="G240" s="16">
        <f>G241+G242</f>
        <v>1800</v>
      </c>
      <c r="H240" s="16">
        <f>H241+H242</f>
        <v>1800</v>
      </c>
    </row>
    <row r="241" spans="1:9" ht="26.25">
      <c r="A241" s="13" t="s">
        <v>32</v>
      </c>
      <c r="B241" s="14">
        <v>12</v>
      </c>
      <c r="C241" s="14" t="s">
        <v>15</v>
      </c>
      <c r="D241" s="14" t="s">
        <v>239</v>
      </c>
      <c r="E241" s="14" t="s">
        <v>33</v>
      </c>
      <c r="F241" s="16">
        <f>600+100-100</f>
        <v>600</v>
      </c>
      <c r="G241" s="16">
        <v>550</v>
      </c>
      <c r="H241" s="16">
        <v>550</v>
      </c>
      <c r="I241" s="9"/>
    </row>
    <row r="242" spans="1:8" ht="12.75">
      <c r="A242" s="13" t="s">
        <v>34</v>
      </c>
      <c r="B242" s="14">
        <v>12</v>
      </c>
      <c r="C242" s="14" t="s">
        <v>15</v>
      </c>
      <c r="D242" s="14" t="s">
        <v>239</v>
      </c>
      <c r="E242" s="14" t="s">
        <v>35</v>
      </c>
      <c r="F242" s="16">
        <f>1600-100</f>
        <v>1500</v>
      </c>
      <c r="G242" s="16">
        <v>1250</v>
      </c>
      <c r="H242" s="16">
        <v>1250</v>
      </c>
    </row>
    <row r="243" spans="1:8" ht="12.75">
      <c r="A243" s="30" t="s">
        <v>240</v>
      </c>
      <c r="B243" s="10" t="s">
        <v>241</v>
      </c>
      <c r="C243" s="10" t="s">
        <v>242</v>
      </c>
      <c r="D243" s="10" t="s">
        <v>243</v>
      </c>
      <c r="E243" s="10"/>
      <c r="F243" s="22">
        <f aca="true" t="shared" si="34" ref="F243:H245">F244</f>
        <v>0</v>
      </c>
      <c r="G243" s="22">
        <f t="shared" si="34"/>
        <v>197540</v>
      </c>
      <c r="H243" s="22">
        <f t="shared" si="34"/>
        <v>420240</v>
      </c>
    </row>
    <row r="244" spans="1:8" ht="26.25">
      <c r="A244" s="23" t="s">
        <v>52</v>
      </c>
      <c r="B244" s="14" t="s">
        <v>242</v>
      </c>
      <c r="C244" s="14" t="s">
        <v>242</v>
      </c>
      <c r="D244" s="18" t="s">
        <v>53</v>
      </c>
      <c r="E244" s="14"/>
      <c r="F244" s="16">
        <f t="shared" si="34"/>
        <v>0</v>
      </c>
      <c r="G244" s="16">
        <f t="shared" si="34"/>
        <v>197540</v>
      </c>
      <c r="H244" s="16">
        <f t="shared" si="34"/>
        <v>420240</v>
      </c>
    </row>
    <row r="245" spans="1:8" ht="12.75">
      <c r="A245" s="23" t="s">
        <v>240</v>
      </c>
      <c r="B245" s="14" t="s">
        <v>242</v>
      </c>
      <c r="C245" s="14" t="s">
        <v>242</v>
      </c>
      <c r="D245" s="18" t="s">
        <v>244</v>
      </c>
      <c r="E245" s="14"/>
      <c r="F245" s="16">
        <f t="shared" si="34"/>
        <v>0</v>
      </c>
      <c r="G245" s="16">
        <f t="shared" si="34"/>
        <v>197540</v>
      </c>
      <c r="H245" s="16">
        <f t="shared" si="34"/>
        <v>420240</v>
      </c>
    </row>
    <row r="246" spans="1:8" ht="12.75">
      <c r="A246" s="23" t="s">
        <v>240</v>
      </c>
      <c r="B246" s="14" t="s">
        <v>242</v>
      </c>
      <c r="C246" s="14" t="s">
        <v>242</v>
      </c>
      <c r="D246" s="18" t="s">
        <v>244</v>
      </c>
      <c r="E246" s="14" t="s">
        <v>245</v>
      </c>
      <c r="F246" s="16">
        <v>0</v>
      </c>
      <c r="G246" s="16">
        <f>165660+31880</f>
        <v>197540</v>
      </c>
      <c r="H246" s="16">
        <f>273863-3+146380</f>
        <v>420240</v>
      </c>
    </row>
    <row r="247" spans="1:8" ht="14.25" customHeight="1">
      <c r="A247" s="42" t="s">
        <v>246</v>
      </c>
      <c r="B247" s="45"/>
      <c r="C247" s="45"/>
      <c r="D247" s="45"/>
      <c r="E247" s="45"/>
      <c r="F247" s="39">
        <f>F12</f>
        <v>8454280</v>
      </c>
      <c r="G247" s="39">
        <f>G12</f>
        <v>6380950</v>
      </c>
      <c r="H247" s="39">
        <f>H12</f>
        <v>6400950</v>
      </c>
    </row>
    <row r="248" spans="1:9" ht="12.75">
      <c r="A248" s="43"/>
      <c r="B248" s="45"/>
      <c r="C248" s="45"/>
      <c r="D248" s="45"/>
      <c r="E248" s="45"/>
      <c r="F248" s="40"/>
      <c r="G248" s="40"/>
      <c r="H248" s="40"/>
      <c r="I248" s="4"/>
    </row>
    <row r="250" spans="7:8" ht="12.75">
      <c r="G250" s="6"/>
      <c r="H250" s="6"/>
    </row>
    <row r="251" ht="12.75">
      <c r="H251" s="6"/>
    </row>
    <row r="252" spans="7:8" ht="12.75">
      <c r="G252" s="31"/>
      <c r="H252" s="31"/>
    </row>
  </sheetData>
  <sheetProtection/>
  <mergeCells count="22">
    <mergeCell ref="H12:H13"/>
    <mergeCell ref="I12:I13"/>
    <mergeCell ref="A8:H8"/>
    <mergeCell ref="A12:A13"/>
    <mergeCell ref="B12:B13"/>
    <mergeCell ref="C12:C13"/>
    <mergeCell ref="F247:F248"/>
    <mergeCell ref="D12:D13"/>
    <mergeCell ref="E12:E13"/>
    <mergeCell ref="F12:F13"/>
    <mergeCell ref="G12:G13"/>
    <mergeCell ref="G247:G248"/>
    <mergeCell ref="H247:H248"/>
    <mergeCell ref="F4:H4"/>
    <mergeCell ref="F5:H5"/>
    <mergeCell ref="F6:H6"/>
    <mergeCell ref="A247:A248"/>
    <mergeCell ref="A9:H9"/>
    <mergeCell ref="B247:B248"/>
    <mergeCell ref="C247:C248"/>
    <mergeCell ref="D247:D248"/>
    <mergeCell ref="E247:E248"/>
  </mergeCells>
  <printOptions/>
  <pageMargins left="0.54" right="0.18" top="0.34" bottom="0.3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2022-06-13T12:15:04Z</cp:lastPrinted>
  <dcterms:created xsi:type="dcterms:W3CDTF">2022-01-27T18:18:15Z</dcterms:created>
  <dcterms:modified xsi:type="dcterms:W3CDTF">2022-06-13T12:28:18Z</dcterms:modified>
  <cp:category/>
  <cp:version/>
  <cp:contentType/>
  <cp:contentStatus/>
</cp:coreProperties>
</file>